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300" windowHeight="8760" activeTab="0"/>
  </bookViews>
  <sheets>
    <sheet name="lotto 3" sheetId="1" r:id="rId1"/>
    <sheet name="Foglio3" sheetId="2" r:id="rId2"/>
    <sheet name="Foglio1" sheetId="3" r:id="rId3"/>
  </sheets>
  <definedNames>
    <definedName name="_xlnm.Print_Area" localSheetId="0">'lotto 3'!$A$1:$L$36</definedName>
  </definedNames>
  <calcPr fullCalcOnLoad="1" fullPrecision="0"/>
</workbook>
</file>

<file path=xl/sharedStrings.xml><?xml version="1.0" encoding="utf-8"?>
<sst xmlns="http://schemas.openxmlformats.org/spreadsheetml/2006/main" count="42" uniqueCount="35">
  <si>
    <t>criteri</t>
  </si>
  <si>
    <t>DETERMINAZIONE OFFERTA PIU' VANTAGGIOSA</t>
  </si>
  <si>
    <t>Punteggio max</t>
  </si>
  <si>
    <t>tecnica</t>
  </si>
  <si>
    <t>economica</t>
  </si>
  <si>
    <t>punti max</t>
  </si>
  <si>
    <t>totale</t>
  </si>
  <si>
    <t>punteggio</t>
  </si>
  <si>
    <t xml:space="preserve">commissari </t>
  </si>
  <si>
    <t>punteggi</t>
  </si>
  <si>
    <t>Soglia anomalia 4/5                                        punteggio max</t>
  </si>
  <si>
    <t>media</t>
  </si>
  <si>
    <t>ponderaz</t>
  </si>
  <si>
    <t xml:space="preserve">PUNTEGGI OFFERTA TECNICA </t>
  </si>
  <si>
    <t>offerta economica lavori= IMPORTO</t>
  </si>
  <si>
    <t>punteggi offerta tecnica                                  (max punti 70)</t>
  </si>
  <si>
    <t>punteggi offerta economica (max punti 30)</t>
  </si>
  <si>
    <t>il Presidente della Commissione: Dott.a Maria Benedetti</t>
  </si>
  <si>
    <t>Determinazione anomalia art. 97 del D.Lgs. 50/2016 .</t>
  </si>
  <si>
    <t>1.1  Servizi per la manutenzione delle aree verdi</t>
  </si>
  <si>
    <t>1.2 Gestione dei servizi cimiteriali</t>
  </si>
  <si>
    <t>1.3  Servizi di pulizia e custodia dei cimiteri</t>
  </si>
  <si>
    <t>2 Organizzazione in merito alla sicurezza sul lavoro</t>
  </si>
  <si>
    <t xml:space="preserve">3 Prposte integrative e/o migliorative </t>
  </si>
  <si>
    <t>4 Modalità organizzativer per la gestione delle emergenze</t>
  </si>
  <si>
    <t>4 Iscrizione all'Albo nazionale Gestori Ambientali</t>
  </si>
  <si>
    <t xml:space="preserve">IL PONTE </t>
  </si>
  <si>
    <t xml:space="preserve">OFFERTE SOTTOPOSTE A VERIFICA DELL'ANOMALIA: </t>
  </si>
  <si>
    <t>ALECHI SERVIZI</t>
  </si>
  <si>
    <t>SUA Lecco.  COMUNE DI CALOLZIOCORTE. DISCIPLINARE DI GARA RIFERITO ALL’APPALTO DEL SERVIZIO DI MANUTENZIONE DELLE AREE VERDI COMUNALI, SERVIZIO DI PULIZIA, CUSTODIA E GESTIONE DEI CIMITERI PER N. 12 MESI CON POSSIBILITA’ DI PROROGA PER N. 12 MESI. GARA 82/2016 CIG. 6751477711.31.08.2019. GARA n. 56/2016 – CIG  66710883F8</t>
  </si>
  <si>
    <t>Benedetti</t>
  </si>
  <si>
    <t>Bonacina</t>
  </si>
  <si>
    <t>Marsilli</t>
  </si>
  <si>
    <t>nessuna</t>
  </si>
  <si>
    <t>L'OFFERTA ECONOMICAMENTE PIU' VANTAGGIOSA RISULTA: 93,52/100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</si>
</sst>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.000_-;\-* #,##0.000_-;_-* &quot;-&quot;??_-;_-@_-"/>
    <numFmt numFmtId="169" formatCode="_-* #,##0.0000_-;\-* #,##0.0000_-;_-* &quot;-&quot;??_-;_-@_-"/>
    <numFmt numFmtId="170" formatCode="_-* #,##0.00000_-;\-* #,##0.00000_-;_-* &quot;-&quot;??_-;_-@_-"/>
    <numFmt numFmtId="171" formatCode="_-* #,##0.0_-;\-* #,##0.0_-;_-* &quot;-&quot;??_-;_-@_-"/>
    <numFmt numFmtId="172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8.5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0" fontId="4" fillId="0" borderId="17" xfId="0" applyFont="1" applyBorder="1" applyAlignment="1">
      <alignment horizontal="left"/>
    </xf>
    <xf numFmtId="2" fontId="9" fillId="33" borderId="18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6" fillId="0" borderId="15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2" fontId="6" fillId="0" borderId="15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 wrapText="1"/>
    </xf>
    <xf numFmtId="2" fontId="6" fillId="0" borderId="18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2" fontId="6" fillId="0" borderId="13" xfId="0" applyNumberFormat="1" applyFont="1" applyBorder="1" applyAlignment="1">
      <alignment horizontal="center" wrapText="1"/>
    </xf>
    <xf numFmtId="2" fontId="6" fillId="0" borderId="21" xfId="0" applyNumberFormat="1" applyFont="1" applyBorder="1" applyAlignment="1">
      <alignment horizontal="center" wrapText="1"/>
    </xf>
    <xf numFmtId="44" fontId="6" fillId="0" borderId="15" xfId="61" applyFont="1" applyBorder="1" applyAlignment="1">
      <alignment horizontal="center"/>
    </xf>
    <xf numFmtId="44" fontId="6" fillId="0" borderId="22" xfId="6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 wrapText="1"/>
    </xf>
    <xf numFmtId="2" fontId="4" fillId="0" borderId="21" xfId="0" applyNumberFormat="1" applyFont="1" applyBorder="1" applyAlignment="1">
      <alignment horizontal="center" wrapText="1"/>
    </xf>
    <xf numFmtId="2" fontId="6" fillId="0" borderId="15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 wrapText="1"/>
    </xf>
    <xf numFmtId="2" fontId="4" fillId="0" borderId="24" xfId="0" applyNumberFormat="1" applyFont="1" applyBorder="1" applyAlignment="1">
      <alignment horizontal="center" wrapText="1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6" fillId="0" borderId="15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6" fillId="0" borderId="1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34" borderId="18" xfId="0" applyFont="1" applyFill="1" applyBorder="1" applyAlignment="1">
      <alignment horizontal="left"/>
    </xf>
    <xf numFmtId="2" fontId="8" fillId="0" borderId="18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view="pageBreakPreview" zoomScaleNormal="89" zoomScaleSheetLayoutView="100" zoomScalePageLayoutView="0" workbookViewId="0" topLeftCell="A22">
      <selection activeCell="A1" sqref="A1:I1"/>
    </sheetView>
  </sheetViews>
  <sheetFormatPr defaultColWidth="9.140625" defaultRowHeight="15"/>
  <cols>
    <col min="1" max="1" width="12.7109375" style="21" customWidth="1"/>
    <col min="2" max="4" width="8.7109375" style="3" customWidth="1"/>
    <col min="5" max="7" width="9.7109375" style="3" customWidth="1"/>
    <col min="8" max="9" width="8.7109375" style="3" customWidth="1"/>
    <col min="10" max="10" width="4.140625" style="3" customWidth="1"/>
    <col min="11" max="11" width="3.7109375" style="3" customWidth="1"/>
    <col min="12" max="12" width="10.28125" style="3" customWidth="1"/>
    <col min="13" max="16384" width="8.8515625" style="3" customWidth="1"/>
  </cols>
  <sheetData>
    <row r="1" spans="1:9" ht="65.25" customHeight="1" thickBot="1">
      <c r="A1" s="71" t="s">
        <v>29</v>
      </c>
      <c r="B1" s="71"/>
      <c r="C1" s="71"/>
      <c r="D1" s="71"/>
      <c r="E1" s="71"/>
      <c r="F1" s="71"/>
      <c r="G1" s="71"/>
      <c r="H1" s="71"/>
      <c r="I1" s="71"/>
    </row>
    <row r="2" spans="1:10" ht="13.5" customHeight="1" thickBot="1">
      <c r="A2" s="42" t="s">
        <v>13</v>
      </c>
      <c r="B2" s="43"/>
      <c r="C2" s="43"/>
      <c r="D2" s="43"/>
      <c r="E2" s="43"/>
      <c r="F2" s="43"/>
      <c r="G2" s="43"/>
      <c r="H2" s="43"/>
      <c r="I2" s="43"/>
      <c r="J2" s="12">
        <v>45</v>
      </c>
    </row>
    <row r="3" spans="1:11" ht="13.5">
      <c r="A3" s="15"/>
      <c r="B3" s="4"/>
      <c r="C3" s="4"/>
      <c r="D3" s="4"/>
      <c r="E3" s="4"/>
      <c r="F3" s="4"/>
      <c r="G3" s="4"/>
      <c r="H3" s="4"/>
      <c r="I3" s="4"/>
      <c r="J3" s="13"/>
      <c r="K3" s="13"/>
    </row>
    <row r="4" spans="1:12" ht="57.75" customHeight="1">
      <c r="A4" s="16" t="s">
        <v>0</v>
      </c>
      <c r="B4" s="5" t="s">
        <v>19</v>
      </c>
      <c r="C4" s="5" t="s">
        <v>20</v>
      </c>
      <c r="D4" s="5" t="s">
        <v>21</v>
      </c>
      <c r="E4" s="5" t="s">
        <v>22</v>
      </c>
      <c r="F4" s="5" t="s">
        <v>23</v>
      </c>
      <c r="G4" s="5" t="s">
        <v>24</v>
      </c>
      <c r="H4" s="5" t="s">
        <v>25</v>
      </c>
      <c r="I4" s="5"/>
      <c r="J4" s="5"/>
      <c r="K4" s="5"/>
      <c r="L4" s="17" t="s">
        <v>6</v>
      </c>
    </row>
    <row r="5" spans="1:12" ht="13.5">
      <c r="A5" s="18" t="s">
        <v>5</v>
      </c>
      <c r="B5" s="4">
        <v>20</v>
      </c>
      <c r="C5" s="4">
        <v>10</v>
      </c>
      <c r="D5" s="4">
        <v>10</v>
      </c>
      <c r="E5" s="4">
        <v>5</v>
      </c>
      <c r="F5" s="4">
        <v>15</v>
      </c>
      <c r="G5" s="4">
        <v>8</v>
      </c>
      <c r="H5" s="6">
        <v>2</v>
      </c>
      <c r="I5" s="6"/>
      <c r="J5" s="6"/>
      <c r="K5" s="6"/>
      <c r="L5" s="19">
        <f>SUM(B5:K5)</f>
        <v>70</v>
      </c>
    </row>
    <row r="6" spans="1:9" ht="13.5">
      <c r="A6" s="7" t="s">
        <v>8</v>
      </c>
      <c r="B6" s="7" t="s">
        <v>9</v>
      </c>
      <c r="C6" s="7"/>
      <c r="D6" s="7"/>
      <c r="E6" s="7"/>
      <c r="F6" s="7"/>
      <c r="G6" s="7"/>
      <c r="H6" s="7"/>
      <c r="I6" s="7"/>
    </row>
    <row r="7" spans="1:9" ht="13.5">
      <c r="A7" s="69" t="s">
        <v>26</v>
      </c>
      <c r="B7" s="39"/>
      <c r="C7" s="39"/>
      <c r="D7" s="39"/>
      <c r="E7" s="39"/>
      <c r="F7" s="39"/>
      <c r="G7" s="39"/>
      <c r="H7" s="39"/>
      <c r="I7" s="7"/>
    </row>
    <row r="8" spans="1:11" ht="13.5">
      <c r="A8" s="39" t="s">
        <v>30</v>
      </c>
      <c r="B8" s="37">
        <v>1</v>
      </c>
      <c r="C8" s="37">
        <v>1</v>
      </c>
      <c r="D8" s="37">
        <v>1</v>
      </c>
      <c r="E8" s="37">
        <v>0.75</v>
      </c>
      <c r="F8" s="37">
        <v>1</v>
      </c>
      <c r="G8" s="37">
        <v>1</v>
      </c>
      <c r="H8" s="37"/>
      <c r="I8" s="8"/>
      <c r="J8" s="8"/>
      <c r="K8" s="8"/>
    </row>
    <row r="9" spans="1:11" ht="13.5">
      <c r="A9" s="39" t="s">
        <v>31</v>
      </c>
      <c r="B9" s="37">
        <v>1</v>
      </c>
      <c r="C9" s="37">
        <v>1</v>
      </c>
      <c r="D9" s="37">
        <v>1</v>
      </c>
      <c r="E9" s="37">
        <v>0.75</v>
      </c>
      <c r="F9" s="37">
        <v>1</v>
      </c>
      <c r="G9" s="37">
        <v>1</v>
      </c>
      <c r="H9" s="37"/>
      <c r="I9" s="8"/>
      <c r="J9" s="8"/>
      <c r="K9" s="8"/>
    </row>
    <row r="10" spans="1:11" ht="13.5">
      <c r="A10" s="39" t="s">
        <v>32</v>
      </c>
      <c r="B10" s="37">
        <v>1</v>
      </c>
      <c r="C10" s="37">
        <v>1</v>
      </c>
      <c r="D10" s="37">
        <v>1</v>
      </c>
      <c r="E10" s="37">
        <v>0.75</v>
      </c>
      <c r="F10" s="37">
        <v>1</v>
      </c>
      <c r="G10" s="37">
        <v>1</v>
      </c>
      <c r="H10" s="37"/>
      <c r="I10" s="8"/>
      <c r="J10" s="8"/>
      <c r="K10" s="8"/>
    </row>
    <row r="11" spans="1:12" ht="13.5">
      <c r="A11" s="39" t="s">
        <v>11</v>
      </c>
      <c r="B11" s="70">
        <f>SUM(B8:B10)/3</f>
        <v>1</v>
      </c>
      <c r="C11" s="70">
        <f>SUM(C8:C10)/3</f>
        <v>1</v>
      </c>
      <c r="D11" s="70">
        <f>SUM(D8:D10)/3</f>
        <v>1</v>
      </c>
      <c r="E11" s="70">
        <f>SUM(E8:E10)/3</f>
        <v>0.75</v>
      </c>
      <c r="F11" s="70">
        <f>SUM(F8:F10)/3</f>
        <v>1</v>
      </c>
      <c r="G11" s="70">
        <v>1</v>
      </c>
      <c r="H11" s="70"/>
      <c r="I11" s="9"/>
      <c r="J11" s="9"/>
      <c r="K11" s="9"/>
      <c r="L11" s="3" t="str">
        <f>IF(L13&gt;=$J$2,"ammessa","non ammessa")</f>
        <v>ammessa</v>
      </c>
    </row>
    <row r="12" spans="1:11" ht="13.5">
      <c r="A12" s="39" t="s">
        <v>12</v>
      </c>
      <c r="B12" s="70">
        <f>B11/$B$11</f>
        <v>1</v>
      </c>
      <c r="C12" s="70">
        <f>C11/$C$11</f>
        <v>1</v>
      </c>
      <c r="D12" s="70">
        <f>D11/$D$11</f>
        <v>1</v>
      </c>
      <c r="E12" s="70">
        <f>E11/$E$11</f>
        <v>1</v>
      </c>
      <c r="F12" s="70">
        <f>F11/$F$11</f>
        <v>1</v>
      </c>
      <c r="G12" s="70">
        <f>G11/$G$11</f>
        <v>1</v>
      </c>
      <c r="H12" s="70"/>
      <c r="I12" s="22"/>
      <c r="J12" s="22"/>
      <c r="K12" s="22"/>
    </row>
    <row r="13" spans="1:12" ht="13.5">
      <c r="A13" s="39" t="s">
        <v>7</v>
      </c>
      <c r="B13" s="38">
        <f>$B$5*B12</f>
        <v>20</v>
      </c>
      <c r="C13" s="38">
        <f>$C$5*C12</f>
        <v>10</v>
      </c>
      <c r="D13" s="38">
        <f>$D$5*D12</f>
        <v>10</v>
      </c>
      <c r="E13" s="38">
        <f>$E$5*E12</f>
        <v>5</v>
      </c>
      <c r="F13" s="38">
        <f>$F$5*F12</f>
        <v>15</v>
      </c>
      <c r="G13" s="38">
        <f>$G$5*G12</f>
        <v>8</v>
      </c>
      <c r="H13" s="38">
        <v>2</v>
      </c>
      <c r="I13" s="10"/>
      <c r="J13" s="10"/>
      <c r="K13" s="10"/>
      <c r="L13" s="20">
        <f>SUM(B13:I13)</f>
        <v>70</v>
      </c>
    </row>
    <row r="14" spans="1:12" ht="13.5">
      <c r="A14" s="7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20"/>
    </row>
    <row r="15" spans="1:9" ht="13.5">
      <c r="A15" s="69" t="s">
        <v>28</v>
      </c>
      <c r="B15" s="39"/>
      <c r="C15" s="39"/>
      <c r="D15" s="39"/>
      <c r="E15" s="39"/>
      <c r="F15" s="39"/>
      <c r="G15" s="39"/>
      <c r="H15" s="39"/>
      <c r="I15" s="7"/>
    </row>
    <row r="16" spans="1:11" ht="13.5">
      <c r="A16" s="39" t="s">
        <v>30</v>
      </c>
      <c r="B16" s="37">
        <v>0.5</v>
      </c>
      <c r="C16" s="37">
        <v>0.75</v>
      </c>
      <c r="D16" s="37">
        <v>1</v>
      </c>
      <c r="E16" s="37">
        <v>0.75</v>
      </c>
      <c r="F16" s="37">
        <v>0.75</v>
      </c>
      <c r="G16" s="37">
        <v>0.25</v>
      </c>
      <c r="H16" s="37"/>
      <c r="I16" s="8"/>
      <c r="J16" s="8"/>
      <c r="K16" s="8"/>
    </row>
    <row r="17" spans="1:11" ht="13.5">
      <c r="A17" s="39" t="s">
        <v>31</v>
      </c>
      <c r="B17" s="37">
        <v>0.75</v>
      </c>
      <c r="C17" s="37">
        <v>0.75</v>
      </c>
      <c r="D17" s="37">
        <v>0.75</v>
      </c>
      <c r="E17" s="37">
        <v>0.75</v>
      </c>
      <c r="F17" s="37">
        <v>0.75</v>
      </c>
      <c r="G17" s="37">
        <v>0.25</v>
      </c>
      <c r="H17" s="37"/>
      <c r="I17" s="8"/>
      <c r="J17" s="8"/>
      <c r="K17" s="8"/>
    </row>
    <row r="18" spans="1:11" ht="13.5">
      <c r="A18" s="39" t="s">
        <v>32</v>
      </c>
      <c r="B18" s="37">
        <v>0.75</v>
      </c>
      <c r="C18" s="37">
        <v>0.75</v>
      </c>
      <c r="D18" s="37">
        <v>0.75</v>
      </c>
      <c r="E18" s="37">
        <v>0.75</v>
      </c>
      <c r="F18" s="37">
        <v>0.75</v>
      </c>
      <c r="G18" s="37">
        <v>0.25</v>
      </c>
      <c r="H18" s="37"/>
      <c r="I18" s="8"/>
      <c r="J18" s="8"/>
      <c r="K18" s="8"/>
    </row>
    <row r="19" spans="1:12" ht="13.5">
      <c r="A19" s="39" t="s">
        <v>11</v>
      </c>
      <c r="B19" s="70">
        <f aca="true" t="shared" si="0" ref="B19:G19">SUM(B16:B18)/3</f>
        <v>0.67</v>
      </c>
      <c r="C19" s="70">
        <f t="shared" si="0"/>
        <v>0.75</v>
      </c>
      <c r="D19" s="70">
        <f>SUM(D16:D18)/3</f>
        <v>0.83</v>
      </c>
      <c r="E19" s="70">
        <f t="shared" si="0"/>
        <v>0.75</v>
      </c>
      <c r="F19" s="70">
        <f t="shared" si="0"/>
        <v>0.75</v>
      </c>
      <c r="G19" s="70">
        <f t="shared" si="0"/>
        <v>0.25</v>
      </c>
      <c r="H19" s="70"/>
      <c r="I19" s="9"/>
      <c r="J19" s="9"/>
      <c r="K19" s="9"/>
      <c r="L19" s="3" t="str">
        <f>IF(L21&gt;=$J$2,"ammessa","non ammessa")</f>
        <v>ammessa</v>
      </c>
    </row>
    <row r="20" spans="1:11" ht="13.5">
      <c r="A20" s="39" t="s">
        <v>12</v>
      </c>
      <c r="B20" s="70">
        <f>B19/$B$11</f>
        <v>0.67</v>
      </c>
      <c r="C20" s="70">
        <f>C19/$C$11</f>
        <v>0.75</v>
      </c>
      <c r="D20" s="70">
        <f>D19/$D$11</f>
        <v>0.83</v>
      </c>
      <c r="E20" s="70">
        <f>E19/$E$11</f>
        <v>1</v>
      </c>
      <c r="F20" s="70">
        <f>F19/$F$11</f>
        <v>0.75</v>
      </c>
      <c r="G20" s="70">
        <f>G19/$E$11</f>
        <v>0.33</v>
      </c>
      <c r="H20" s="70"/>
      <c r="I20" s="22"/>
      <c r="J20" s="22"/>
      <c r="K20" s="22"/>
    </row>
    <row r="21" spans="1:12" ht="13.5">
      <c r="A21" s="39" t="s">
        <v>7</v>
      </c>
      <c r="B21" s="38">
        <f>$B$5*B20</f>
        <v>13.4</v>
      </c>
      <c r="C21" s="38">
        <f>$C$5*C20</f>
        <v>7.5</v>
      </c>
      <c r="D21" s="38">
        <f>$D$5*D20</f>
        <v>8.3</v>
      </c>
      <c r="E21" s="38">
        <f>$E$5*E20</f>
        <v>5</v>
      </c>
      <c r="F21" s="38">
        <f>$F$5*F20</f>
        <v>11.25</v>
      </c>
      <c r="G21" s="38">
        <f>$G$5*G20</f>
        <v>2.64</v>
      </c>
      <c r="H21" s="38">
        <v>2</v>
      </c>
      <c r="I21" s="10"/>
      <c r="J21" s="10"/>
      <c r="K21" s="10"/>
      <c r="L21" s="20">
        <f>SUM(B21:I21)</f>
        <v>50.09</v>
      </c>
    </row>
    <row r="22" spans="1:12" ht="13.5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20"/>
    </row>
    <row r="23" spans="1:12" ht="13.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20"/>
    </row>
    <row r="24" spans="1:12" ht="13.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20"/>
    </row>
    <row r="25" spans="1:9" ht="5.25" customHeight="1">
      <c r="A25" s="1"/>
      <c r="B25" s="7"/>
      <c r="C25" s="7"/>
      <c r="D25" s="7"/>
      <c r="E25" s="7"/>
      <c r="F25" s="7"/>
      <c r="G25" s="7"/>
      <c r="H25" s="7"/>
      <c r="I25" s="7"/>
    </row>
    <row r="26" spans="1:9" ht="15.75" customHeight="1" thickBot="1">
      <c r="A26" s="56" t="s">
        <v>1</v>
      </c>
      <c r="B26" s="57"/>
      <c r="C26" s="57"/>
      <c r="D26" s="57"/>
      <c r="E26" s="57"/>
      <c r="F26" s="57"/>
      <c r="G26" s="57"/>
      <c r="H26" s="57"/>
      <c r="I26" s="57"/>
    </row>
    <row r="27" spans="1:12" ht="37.5" customHeight="1">
      <c r="A27" s="48"/>
      <c r="B27" s="49"/>
      <c r="C27" s="54" t="s">
        <v>15</v>
      </c>
      <c r="D27" s="55"/>
      <c r="E27" s="44" t="s">
        <v>14</v>
      </c>
      <c r="F27" s="45"/>
      <c r="G27" s="50" t="s">
        <v>16</v>
      </c>
      <c r="H27" s="51"/>
      <c r="I27" s="36">
        <v>30</v>
      </c>
      <c r="J27" s="27"/>
      <c r="K27" s="67" t="s">
        <v>6</v>
      </c>
      <c r="L27" s="67"/>
    </row>
    <row r="28" spans="1:12" ht="14.25" customHeight="1">
      <c r="A28" s="62" t="str">
        <f>A7</f>
        <v>IL PONTE </v>
      </c>
      <c r="B28" s="63"/>
      <c r="C28" s="52">
        <f>L13</f>
        <v>70</v>
      </c>
      <c r="D28" s="53"/>
      <c r="E28" s="46">
        <v>127540.98</v>
      </c>
      <c r="F28" s="47"/>
      <c r="G28" s="52">
        <f>$E$29*$I$27/E28</f>
        <v>23.52</v>
      </c>
      <c r="H28" s="53"/>
      <c r="I28" s="35"/>
      <c r="J28" s="21"/>
      <c r="K28" s="40">
        <f>IF(C28&gt;=$J$2,C28+G28,0)</f>
        <v>93.52</v>
      </c>
      <c r="L28" s="41"/>
    </row>
    <row r="29" spans="1:12" ht="14.25" customHeight="1">
      <c r="A29" s="58" t="str">
        <f>A15</f>
        <v>ALECHI SERVIZI</v>
      </c>
      <c r="B29" s="59"/>
      <c r="C29" s="52">
        <f>L21</f>
        <v>50.09</v>
      </c>
      <c r="D29" s="53"/>
      <c r="E29" s="46">
        <v>100000</v>
      </c>
      <c r="F29" s="47"/>
      <c r="G29" s="52">
        <f>$E$29*$I$27/E29</f>
        <v>30</v>
      </c>
      <c r="H29" s="53"/>
      <c r="I29" s="35"/>
      <c r="J29" s="34"/>
      <c r="K29" s="40">
        <f>IF(C29&gt;=$J$2,C29+G29,0)</f>
        <v>80.09</v>
      </c>
      <c r="L29" s="41"/>
    </row>
    <row r="30" spans="1:12" ht="8.25" customHeight="1">
      <c r="A30" s="30"/>
      <c r="B30" s="31"/>
      <c r="C30" s="32"/>
      <c r="D30" s="32"/>
      <c r="E30" s="33"/>
      <c r="F30" s="33"/>
      <c r="G30" s="32"/>
      <c r="H30" s="32"/>
      <c r="I30" s="32"/>
      <c r="J30" s="29"/>
      <c r="K30" s="8"/>
      <c r="L30" s="28"/>
    </row>
    <row r="31" spans="1:9" ht="15" customHeight="1">
      <c r="A31" s="60" t="s">
        <v>18</v>
      </c>
      <c r="B31" s="61"/>
      <c r="C31" s="61"/>
      <c r="D31" s="61"/>
      <c r="E31" s="61"/>
      <c r="F31" s="61"/>
      <c r="G31" s="61"/>
      <c r="H31" s="61"/>
      <c r="I31" s="61"/>
    </row>
    <row r="32" spans="1:9" ht="21" customHeight="1">
      <c r="A32" s="65" t="s">
        <v>2</v>
      </c>
      <c r="B32" s="66"/>
      <c r="C32" s="23">
        <v>70</v>
      </c>
      <c r="D32" s="23">
        <v>30</v>
      </c>
      <c r="E32" s="23">
        <f>C32+D32</f>
        <v>100</v>
      </c>
      <c r="F32" s="24"/>
      <c r="G32" s="1"/>
      <c r="H32" s="1"/>
      <c r="I32" s="1"/>
    </row>
    <row r="33" spans="1:9" ht="25.5" customHeight="1">
      <c r="A33" s="65" t="s">
        <v>10</v>
      </c>
      <c r="B33" s="66"/>
      <c r="C33" s="25">
        <f>C32/5*4</f>
        <v>56</v>
      </c>
      <c r="D33" s="25">
        <f>D32/5*4</f>
        <v>24</v>
      </c>
      <c r="E33" s="14"/>
      <c r="F33" s="14"/>
      <c r="G33" s="1"/>
      <c r="H33" s="1"/>
      <c r="I33" s="1"/>
    </row>
    <row r="34" spans="1:9" ht="14.25">
      <c r="A34" s="3"/>
      <c r="C34" s="26" t="s">
        <v>3</v>
      </c>
      <c r="D34" s="26" t="s">
        <v>4</v>
      </c>
      <c r="E34" s="11"/>
      <c r="F34" s="11"/>
      <c r="G34" s="11"/>
      <c r="H34" s="11"/>
      <c r="I34" s="11"/>
    </row>
    <row r="35" spans="1:9" ht="15" customHeight="1">
      <c r="A35" s="64" t="s">
        <v>34</v>
      </c>
      <c r="B35" s="64"/>
      <c r="C35" s="64"/>
      <c r="D35" s="64"/>
      <c r="E35" s="64"/>
      <c r="F35" s="64"/>
      <c r="G35" s="64"/>
      <c r="H35" s="64"/>
      <c r="I35" s="64"/>
    </row>
    <row r="36" spans="1:12" ht="14.25">
      <c r="A36" s="2" t="s">
        <v>27</v>
      </c>
      <c r="B36" s="11"/>
      <c r="C36" s="11"/>
      <c r="D36" s="11"/>
      <c r="E36" s="11" t="s">
        <v>33</v>
      </c>
      <c r="F36" s="11"/>
      <c r="G36" s="11"/>
      <c r="H36" s="11"/>
      <c r="I36" s="68" t="s">
        <v>17</v>
      </c>
      <c r="J36" s="68"/>
      <c r="K36" s="68"/>
      <c r="L36" s="68"/>
    </row>
    <row r="37" spans="1:9" ht="14.25">
      <c r="A37" s="2"/>
      <c r="B37" s="11"/>
      <c r="C37" s="11"/>
      <c r="D37" s="11"/>
      <c r="E37" s="11"/>
      <c r="F37" s="11"/>
      <c r="G37" s="11"/>
      <c r="H37" s="11"/>
      <c r="I37" s="11"/>
    </row>
    <row r="38" spans="1:9" ht="14.25">
      <c r="A38" s="11"/>
      <c r="B38" s="11"/>
      <c r="C38" s="11"/>
      <c r="E38" s="11"/>
      <c r="F38" s="11"/>
      <c r="G38" s="11"/>
      <c r="H38" s="11"/>
      <c r="I38" s="11"/>
    </row>
    <row r="39" spans="6:9" ht="13.5">
      <c r="F39" s="20"/>
      <c r="G39" s="20"/>
      <c r="H39" s="20"/>
      <c r="I39" s="20"/>
    </row>
    <row r="40" spans="6:9" ht="13.5">
      <c r="F40" s="20"/>
      <c r="G40" s="20"/>
      <c r="H40" s="20"/>
      <c r="I40" s="20"/>
    </row>
    <row r="41" spans="6:9" ht="13.5">
      <c r="F41" s="20"/>
      <c r="G41" s="20"/>
      <c r="H41" s="20"/>
      <c r="I41" s="20"/>
    </row>
    <row r="42" spans="6:9" ht="13.5">
      <c r="F42" s="20"/>
      <c r="G42" s="20"/>
      <c r="H42" s="20"/>
      <c r="I42" s="20"/>
    </row>
    <row r="43" spans="6:9" ht="13.5">
      <c r="F43" s="20"/>
      <c r="G43" s="20"/>
      <c r="H43" s="20"/>
      <c r="I43" s="20"/>
    </row>
    <row r="44" spans="6:9" ht="13.5">
      <c r="F44" s="20"/>
      <c r="G44" s="20"/>
      <c r="H44" s="20"/>
      <c r="I44" s="20"/>
    </row>
    <row r="45" spans="6:9" ht="13.5">
      <c r="F45" s="20"/>
      <c r="G45" s="20"/>
      <c r="H45" s="20"/>
      <c r="I45" s="20"/>
    </row>
    <row r="46" spans="6:9" ht="13.5">
      <c r="F46" s="20"/>
      <c r="G46" s="20"/>
      <c r="H46" s="20"/>
      <c r="I46" s="20"/>
    </row>
    <row r="47" spans="6:9" ht="13.5">
      <c r="F47" s="20"/>
      <c r="G47" s="20"/>
      <c r="H47" s="20"/>
      <c r="I47" s="20"/>
    </row>
  </sheetData>
  <sheetProtection/>
  <mergeCells count="23">
    <mergeCell ref="A1:I1"/>
    <mergeCell ref="I36:L36"/>
    <mergeCell ref="K29:L29"/>
    <mergeCell ref="G29:H29"/>
    <mergeCell ref="E29:F29"/>
    <mergeCell ref="K27:L27"/>
    <mergeCell ref="K28:L28"/>
    <mergeCell ref="A29:B29"/>
    <mergeCell ref="C29:D29"/>
    <mergeCell ref="A26:I26"/>
    <mergeCell ref="A31:I31"/>
    <mergeCell ref="A28:B28"/>
    <mergeCell ref="A35:I35"/>
    <mergeCell ref="A33:B33"/>
    <mergeCell ref="A32:B32"/>
    <mergeCell ref="A2:I2"/>
    <mergeCell ref="E27:F27"/>
    <mergeCell ref="E28:F28"/>
    <mergeCell ref="A27:B27"/>
    <mergeCell ref="G27:H27"/>
    <mergeCell ref="G28:H28"/>
    <mergeCell ref="C27:D27"/>
    <mergeCell ref="C28:D28"/>
  </mergeCells>
  <printOptions horizontalCentered="1"/>
  <pageMargins left="0.31496062992125984" right="0.11811023622047245" top="0.35433070866141736" bottom="0.5511811023622047" header="0.31496062992125984" footer="0.3149606299212598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Benedetti</dc:creator>
  <cp:keywords/>
  <dc:description/>
  <cp:lastModifiedBy>Maria Benedetti</cp:lastModifiedBy>
  <cp:lastPrinted>2016-09-19T08:20:48Z</cp:lastPrinted>
  <dcterms:created xsi:type="dcterms:W3CDTF">2014-06-04T13:33:19Z</dcterms:created>
  <dcterms:modified xsi:type="dcterms:W3CDTF">2016-09-19T08:21:44Z</dcterms:modified>
  <cp:category/>
  <cp:version/>
  <cp:contentType/>
  <cp:contentStatus/>
</cp:coreProperties>
</file>