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60" windowWidth="16380" windowHeight="7530" tabRatio="199"/>
  </bookViews>
  <sheets>
    <sheet name="Rogeno" sheetId="2" r:id="rId1"/>
  </sheets>
  <definedNames>
    <definedName name="_xlnm.Print_Area" localSheetId="0">Rogeno!$A$1:$G$209</definedName>
    <definedName name="_xlnm.Print_Titles" localSheetId="0">Rogeno!$2:$3</definedName>
  </definedNames>
  <calcPr calcId="145621" iterate="1"/>
</workbook>
</file>

<file path=xl/calcChain.xml><?xml version="1.0" encoding="utf-8"?>
<calcChain xmlns="http://schemas.openxmlformats.org/spreadsheetml/2006/main">
  <c r="G204" i="2" l="1"/>
  <c r="E82" i="2"/>
  <c r="E80" i="2"/>
  <c r="E78" i="2"/>
  <c r="E76" i="2"/>
  <c r="E74" i="2"/>
  <c r="E72" i="2"/>
  <c r="E7" i="2"/>
  <c r="G63" i="2" l="1"/>
  <c r="G56" i="2" l="1"/>
  <c r="G53" i="2"/>
  <c r="G50" i="2"/>
  <c r="E131" i="2" l="1"/>
  <c r="G131" i="2"/>
  <c r="G82" i="2" l="1"/>
  <c r="G72" i="2"/>
  <c r="E114" i="2"/>
  <c r="G149" i="2" l="1"/>
  <c r="G61" i="2"/>
  <c r="G25" i="2" l="1"/>
  <c r="G22" i="2"/>
  <c r="G20" i="2"/>
  <c r="G140" i="2"/>
  <c r="G186" i="2" l="1"/>
  <c r="G182" i="2"/>
  <c r="G162" i="2"/>
  <c r="G178" i="2" l="1"/>
  <c r="G201" i="2" l="1"/>
  <c r="G197" i="2"/>
  <c r="G193" i="2"/>
  <c r="G175" i="2"/>
  <c r="G170" i="2"/>
  <c r="G168" i="2"/>
  <c r="G158" i="2"/>
  <c r="G142" i="2"/>
  <c r="G144" i="2"/>
  <c r="E121" i="2"/>
  <c r="E112" i="2"/>
  <c r="E108" i="2"/>
  <c r="E119" i="2" l="1"/>
  <c r="G154" i="2"/>
  <c r="G136" i="2"/>
  <c r="G126" i="2"/>
  <c r="G93" i="2"/>
  <c r="E89" i="2" l="1"/>
  <c r="E87" i="2"/>
  <c r="G68" i="2" l="1"/>
  <c r="G38" i="2"/>
  <c r="G36" i="2" l="1"/>
  <c r="G121" i="2"/>
  <c r="G119" i="2"/>
  <c r="G114" i="2"/>
  <c r="G112" i="2"/>
  <c r="G110" i="2"/>
  <c r="G108" i="2"/>
  <c r="G104" i="2"/>
  <c r="G101" i="2"/>
  <c r="G96" i="2"/>
  <c r="G89" i="2"/>
  <c r="G87" i="2"/>
  <c r="G80" i="2"/>
  <c r="G78" i="2"/>
  <c r="G76" i="2"/>
  <c r="G74" i="2"/>
  <c r="G47" i="2"/>
  <c r="G44" i="2"/>
  <c r="G32" i="2"/>
  <c r="G18" i="2"/>
  <c r="G11" i="2"/>
  <c r="G7" i="2"/>
</calcChain>
</file>

<file path=xl/sharedStrings.xml><?xml version="1.0" encoding="utf-8"?>
<sst xmlns="http://schemas.openxmlformats.org/spreadsheetml/2006/main" count="271" uniqueCount="146">
  <si>
    <t>unità
di
misura</t>
  </si>
  <si>
    <t>Quantità</t>
  </si>
  <si>
    <t>I M P O R T I</t>
  </si>
  <si>
    <t>unitario</t>
  </si>
  <si>
    <t>TOTALE</t>
  </si>
  <si>
    <t>SOMMANO...</t>
  </si>
  <si>
    <t>T O T A L E   euro</t>
  </si>
  <si>
    <t>Numero d'ordine</t>
  </si>
  <si>
    <t>Codice Elenco Prezzi</t>
  </si>
  <si>
    <t>Descrizione dei lavori</t>
  </si>
  <si>
    <t>m</t>
  </si>
  <si>
    <t>Impianto Radiatori</t>
  </si>
  <si>
    <t>Condotta realizzata con pannello sandwich in schiuma rigida di poliuretano espanso ad alta densità (48 ÷ 54 kg/mc), esente da CFC, HCFC, HFC e HC, con rivestimento interno ed esterno in foglio di alluminio goffrato/liscio laccato con primer, classe di reazione al fuoco 0-1, conduttività termica 0,0206 W/mK, resistente ai raggi UV, completa di staffaggio mediante pendinatura, angolari, barre filettate, profili e baionette, posta ad un'altezza massima dal piano di calpestio di 4 metri:</t>
  </si>
  <si>
    <t>pannello spessore 20,5 ÷ 21 mm, spessore alluminio interno/esterno 80 micron</t>
  </si>
  <si>
    <t>035131a</t>
  </si>
  <si>
    <t>mq</t>
  </si>
  <si>
    <t>Isolamento termico delle tubazioni e valvole per refrigeratori industriali, commerciali, impianti di condizionamento, condotte d'aria e sistemi di riscaldamento industriali e civili, realizzato con guaina in elastomero espanso a celle chiuse, classe 1 di resistenza al fuoco, per temperature tra -45 e +105 °C, coefficiente di conduttività lambda alla temperatura media di 0 °C pari a 0,036 W/mK, fattore di resistenza al vapore acqueo micron=7.000, comprese giunzioni nastrate:</t>
  </si>
  <si>
    <t>spessore 13 mm:</t>
  </si>
  <si>
    <t>per tubazioni Ø esterno 35 ÷ 48 mm</t>
  </si>
  <si>
    <t>per tubazioni Ø esterno 60 ÷ 133 mm</t>
  </si>
  <si>
    <t>035108c</t>
  </si>
  <si>
    <t>035108b</t>
  </si>
  <si>
    <t>Tubo in acciaio senza saldatura a norma UNI EN 10255, grezzo, processo di lavorazione FM, filettabile, per impianti idrotermosanitari; in opera entro cavedi o in traccia o su staffaggi, comprese le giunzioni e i tagli a misura. Esclusi i pezzi speciali (valvole, saracinesche, giunti di dilatazione, ecc.); la verniciatura, le opere provvisionali e le staffe di sostegno:</t>
  </si>
  <si>
    <t>Ø 1", spessore 2,9 mm, peso 2,2 kg/m</t>
  </si>
  <si>
    <t>Ø 1"1/4, spessore 2,9 mm, peso 2,82 kg/m</t>
  </si>
  <si>
    <t>Ø 1"1/2, spessore 2,9 mm, peso 3,24 kg/m</t>
  </si>
  <si>
    <t>Ø 2", spessore 3,2 mm, peso 4,49 kg/m</t>
  </si>
  <si>
    <t>Ø 2"1/2, spessore 3,2 mm, peso 5,73 kg/m</t>
  </si>
  <si>
    <t>kg</t>
  </si>
  <si>
    <t>Valvola micrometrica termostatizzabile, cromata per attacco tubo di ferro, in opera completa di testa termostatica con elemento sensibile ad olio dotata di dispositivo di blocco della temperatura, volantino in ABS, regolazione da 0 °C a +20 °C:</t>
  </si>
  <si>
    <t>Ø 1/2"</t>
  </si>
  <si>
    <t>025224b</t>
  </si>
  <si>
    <t>Testa termostatica con elemento sensibile ad olio, dotato di dispositivo di limitazione e blocco della temperatura, volantino in ABS, campo di regolazione da 0 °C a 28 °C:</t>
  </si>
  <si>
    <t>con sensore a distanza</t>
  </si>
  <si>
    <t>025230a</t>
  </si>
  <si>
    <t>Radiatori in alluminio ad elementi componibili profondità 95 ÷ 100 mm, preverniciati al forno con polveri epossidiche preassemblati mediante nipples in acciaio, emiss. termica con delta Ti 50 °C secondo norme UNI EN 442, dati in opera completi di valvola d'intercettazione e detentore, valvola sfogo aria, attacchi Ø 1", compreso il collegamento alle tubazioni di andata e ritorno dell'impianto:</t>
  </si>
  <si>
    <t>interasse 800 mm; altezza 880 mm; emiss. termica 185 ± 5% W ad elemento:</t>
  </si>
  <si>
    <t>a.c.</t>
  </si>
  <si>
    <t>Valvolame per il collegamento</t>
  </si>
  <si>
    <t>025143d</t>
  </si>
  <si>
    <t>025143e</t>
  </si>
  <si>
    <t>025143f</t>
  </si>
  <si>
    <t>025143g</t>
  </si>
  <si>
    <t>025143h</t>
  </si>
  <si>
    <t>a.c</t>
  </si>
  <si>
    <t>n</t>
  </si>
  <si>
    <t>025084b</t>
  </si>
  <si>
    <t>NP03M</t>
  </si>
  <si>
    <t>NP04M</t>
  </si>
  <si>
    <t>NP01M</t>
  </si>
  <si>
    <t>NP02M</t>
  </si>
  <si>
    <t>NP06M</t>
  </si>
  <si>
    <t>Bocchetta di mandata, a doppia alettatura regolabile completa di serranda di taratura e controtelaio, data in opera a perfetta regola d'arte, in alluminio delle dimensioni di:</t>
  </si>
  <si>
    <t>Serranda tagliafuoco a pala unica, certificata REI 120, cassa lunghezza 300 mm e flangia da 40 mm, completa di fusibile tarato a 72° e disgiuntore, otturatore in cartongesso e comando manuale, data in opera a perfetta regola d'arte con esclusione delle opere murarie e del collegamento equipotenziale, delle dimensioni di:</t>
  </si>
  <si>
    <t>altezza 200 mm:</t>
  </si>
  <si>
    <t>base 400 mm</t>
  </si>
  <si>
    <t>IMPIANTO VMC</t>
  </si>
  <si>
    <t>Centrale termica</t>
  </si>
  <si>
    <t>Griglia di ripresa aria in alluminio senza rete con alette orizzontali fisse inclinate a 45°, completa di serranda e controtelaio, data in opera a perfetta regola d'arte con esclusione delle opere murarie, delle dimensioni di:</t>
  </si>
  <si>
    <t>Diffusore circolare (anemostato) a coni regolabili in alluminio verniciato, completo di serranda di taratura ed equalizzatore, dato in opera a perfetta regola d'arte, del Ø di:</t>
  </si>
  <si>
    <t>035179f</t>
  </si>
  <si>
    <t>400 mm (Auditorium)</t>
  </si>
  <si>
    <t>250 mm (Mensa)</t>
  </si>
  <si>
    <t>035179c</t>
  </si>
  <si>
    <t>altezza 500 mm:</t>
  </si>
  <si>
    <t>base 700 mm</t>
  </si>
  <si>
    <t>035204f</t>
  </si>
  <si>
    <t>400 x 160 mm</t>
  </si>
  <si>
    <t>035164f</t>
  </si>
  <si>
    <t>035166c</t>
  </si>
  <si>
    <t>Ventilconvettore con ventilatore di mandata del tipo centrifugo assiale costituito da carter in lamiera metallica verniciata a fuoco, telaio portante in profilati metallici, vasca di raccolta condensa, filtri in materiale sintetico rigenerabile, commutatore di velocità a tre posizioni, piedini di sostegno, con le seguenti prestazioni in condizioni medie di funzionamento (temperatura acqua in raffreddamento 7/12 øC, temperatura acqua in riscaldamento 50/40 øC), dato in opera a perfetta regola d'arte compreso l'onere del collegamento alle tubazioni esistenti, valvole, detentore e rivestimento isolante, con esclusione della linea di alimentazione elettrica e del collegamento equipotenziale:</t>
  </si>
  <si>
    <t>resa frigorifera 6,54 kW, resa termica 8,53 kW a velocità media con portata di 1210 mc/h</t>
  </si>
  <si>
    <t>035046i</t>
  </si>
  <si>
    <t>Tubo multistrato costituito da polietilene reticolato interno ed esterno con interposto uno strato di alluminio, in opera per impianti sanitari e di riscaldamento, conduttività termica pari a 0,43 W/mK, impermeabile all'ossigeno, dei seguenti diametri e spessori:</t>
  </si>
  <si>
    <t>32 mm x 3,0 mm</t>
  </si>
  <si>
    <t>025152f</t>
  </si>
  <si>
    <t>Caldaia murale a condensazione (classificata 4 stelle) funzionante a gas metano, a camera stagna con ventilatore, accensione elettronica, con scambiatore in tubi di alluminio alettati, bruciatore con camera di premiscelazione, termostato caldaia, in opera completa di valvole a sfera per l'intercettazione dei circuiti, valvola gas, raccorderia in rame, tubo d'uscita fumi in alluminio per scarico a parete completo di terminale:</t>
  </si>
  <si>
    <t>per solo riscaldamento:</t>
  </si>
  <si>
    <t>26 kW</t>
  </si>
  <si>
    <t>025050b</t>
  </si>
  <si>
    <t>Condotto fumario in acciaio inox a doppia parete coibentata con lana di roccia per impianti centralizzati di riscaldamento di piccola e media potenzialità funzionanti con qualsiasi tipo di combustibile, idonea per installazioni all'esterno, data in opera completa dei pezzi speciali ed accessori necessari al montaggio, con esclusione del comignolo, del tratto orizzontale di collegamento alla caldaia, delle opere murarie di complemento e delle opere provvisionali:</t>
  </si>
  <si>
    <t>Ø interno 125 mm, Ø esterno 190 mm</t>
  </si>
  <si>
    <t>025284a</t>
  </si>
  <si>
    <t>Collettore di distribuzione fluido caldo/freddo, compresa verniciatura con due mani di antiruggine a coprire, valvole d'intercettazione a sfera filettate, staffaggio per l'ancoraggio a muro, termometro, rubinetto di scarico, manometro:</t>
  </si>
  <si>
    <t>con tubazioni del Ø nominale di 100 mm:</t>
  </si>
  <si>
    <t>con 6 derivazioni del Ø di 1"1/4</t>
  </si>
  <si>
    <t>025297b</t>
  </si>
  <si>
    <t>IMPIANTO Fancoil e distribuzione</t>
  </si>
  <si>
    <t>Vaso di espansione saldato e collaudato ISPESL pressione massima di esercizio da 5 a 6 bar precarica 1,5 bar, temperatura massima 99 °C, esclusa la tubazione, delle seguenti capacità:</t>
  </si>
  <si>
    <t>80 l</t>
  </si>
  <si>
    <t>025084c</t>
  </si>
  <si>
    <t>50 l</t>
  </si>
  <si>
    <t>Addolcitore automatico per uso domestico, carenatura in polipropilene ad alta densità, completo di valvola automatica di rigenerazione a tempo, miscelatore di durezza integrato nel corpo valvola, alimentazione elettrica 230 V-50 Hz, escluse le tubazioni necessarie al collegamento idraulico, dei collegamenti elettrici ed equipotenziali, cabinato, con attacco da:</t>
  </si>
  <si>
    <t>1'', portata 1200 l/min, ciclica 105</t>
  </si>
  <si>
    <t>015035b</t>
  </si>
  <si>
    <t>Valvola d'arresto a sfera cromata, con maniglia a farfalla rossa, attacchi femmina-femmina, passaggio a norma, data in opera comprese le guarnizioni e lavorazione, nonché ogni altro onere e magistero:</t>
  </si>
  <si>
    <t>Saracinesca con corpo in ottone in ottone e volantino in lamiera zincata PN 16, attacchi filettati F/F, posta in opera comprese le guarnizioni e le lavorazioni, nonché ogni altro onere e magistero:</t>
  </si>
  <si>
    <t>Ø 2"</t>
  </si>
  <si>
    <t>015037g</t>
  </si>
  <si>
    <t>Ø 2"1/2</t>
  </si>
  <si>
    <t>015037h</t>
  </si>
  <si>
    <t>Ø 1"1/4</t>
  </si>
  <si>
    <t>Bollitori modulari verticali, in acciaio inossidabile AISI 316, per produzione di acqua calda sanitaria, con scambiatore a grande superficie di scambio funzionante con acqua termo T&lt;100 °C, corredati di termostato e termometro, completamente coibentati, in opera completi di valvola per lo scarico del serbatoio, valvole d'intercettazione circuiti, valvola di sfiato, gruppo di riempimento automatico Ø 1/2", della capacità di:</t>
  </si>
  <si>
    <t>1.400 l</t>
  </si>
  <si>
    <t>025089h</t>
  </si>
  <si>
    <t>Radiatori</t>
  </si>
  <si>
    <t>a dieci elementi</t>
  </si>
  <si>
    <t>025168e</t>
  </si>
  <si>
    <t>TRATTAMENTO CIRCUITO TECNOLOGICO E ACQUA CALDA SANITARIA
SCUOLA ROGENO (LC)
- Durezza stimata: 30° F
- 300 Alunni
- 15 lavabi
- Mensa con cucina
- Tubazione ingresso stimata : 1 1/2"
- Consumo stimato ACS giornaliero: 1000 l/giorno
- Filtrazione generale
- Addolcimento Acs
- Dosaggio proporzionale su ACS
- Dosaggio proporzionale su circuito chiuso</t>
  </si>
  <si>
    <t>Scambiatore di calore a piastre in acciaio inox, collegamenti 1" maschio:</t>
  </si>
  <si>
    <t>88 kW</t>
  </si>
  <si>
    <t>083015d</t>
  </si>
  <si>
    <t>Manodopera per il collegamento scambiatore</t>
  </si>
  <si>
    <t>Installatore 5a categoria prezzo comprensivo di spese generali ed utili d'impresa pari al 28,70%</t>
  </si>
  <si>
    <t>h</t>
  </si>
  <si>
    <t>NP05M</t>
  </si>
  <si>
    <t>M01024b</t>
  </si>
  <si>
    <t>35 l</t>
  </si>
  <si>
    <t>025084a</t>
  </si>
  <si>
    <t>CIRCOLATORI
PO-01 Ricircolo
Mod. TIPO MAGNA1 25-40 
PO-02 Acqua calda sanitaria
Mod. TIPO ALPHA2 25-80 130 
PO-03 Fancoil
Mod. TIPO MAGNA 3 40-80 F 
PO-04 Pannelli rad + radiatori
Mod. TIPO MAGNA3 40-150 F</t>
  </si>
  <si>
    <t>altezza 300 mm:</t>
  </si>
  <si>
    <t>035167d</t>
  </si>
  <si>
    <t>base 800 mm</t>
  </si>
  <si>
    <t>035167f</t>
  </si>
  <si>
    <t>035169f</t>
  </si>
  <si>
    <t>CAP03OC</t>
  </si>
  <si>
    <t>Canale circolare per la costruzione di condotte per la distribuzione dell'aria negli impianti di condizionamento e di termoventilazione costituito da 2 gusci "sandwich" in alluminio/schiuma rigida in poliuretano espanso ad alta densità (60 kg/mc) lunghezza 4000 mm, esente da CFC, HCFC e HFC con rivestimento interno ed esterno in foglio di alluminio goffrato laccato con primer, classe di reazione al fuoco 0-1, resistente ai raggi UV, rigidità dei pannelli &gt; 350.000 N/mmq, resistenza trasmissione vapore acqueo &gt;= 2.000 mqhPa/mg, resistente a pressione fino a 3.000 Pa, conduttività termica iniziale del canale e degli accessori 0,0206 W/mK, posto ad un'altezza massima dal piano di calpestio di 4 m:</t>
  </si>
  <si>
    <t>035136e</t>
  </si>
  <si>
    <t>Ø nominale 600 mm</t>
  </si>
  <si>
    <t>VMC con recupero RPF13V (n.2 mensa) RPF020 (n.2 aule sud) RPF042V (n.2 Auditorium) RPF013 (n.2 Aule nord)</t>
  </si>
  <si>
    <t>NRL 0350 Refrigeratore d'acqua reversibile in pompa di calore ad R410A con 2 compressori scroll e ventilatori assiali, in versione silenziata ad alta efficienza. Funzionamento in freddo con aria fino a 46°C. Due circuiti frigoriferi indipendenti, per una massima affidabilità di funzionamento. Flussostato, filtro acqua, vaso d'espansione, gruppo di caricamento, resistenza antigelo evaporatore e resistenza elettrica antigelo accumulo forniti di serie. Regolazione elettronica a microprocessore. Controllo della temperatura acqua in ingresso, con possibilità di selezionare il controllo sull’acqua in uscita; controllo di condensazione estivo con segnale modulante 0-10V in funzione della pressione, compensato in base alla
temperatura aria esterna (con accessorio DCPX); sbrinamento intelligente a decadimento di pressione; rotazione compressori e pompe in base alle ore di funzionamento; parzializzazione di sicurezza; riarmo automatico degli allarmi prima del blocco totale; messaggistica in 4 lingue; storico allarmi. Primo  vviamento gratuito da parte del Servizio Assistenza tecnica. Potenza frigorifera nominale 77 kW. Potenza termica nominale 86 kW. Accumulo idraulico con singola pompa ad alta prevalenza. Alimentazione elettrica 400V-3-50Hz. Certificazione Eurovent</t>
  </si>
  <si>
    <t>Ø 3/8", spessore 2,0 mm, peso 0,742 kg/m</t>
  </si>
  <si>
    <t>025143a</t>
  </si>
  <si>
    <t>TUBAZIONE GAS METANO</t>
  </si>
  <si>
    <t>Valvolame per il collegamento fancoil</t>
  </si>
  <si>
    <t>base 1.000 mm</t>
  </si>
  <si>
    <t>035202h</t>
  </si>
  <si>
    <t>base 500 mm</t>
  </si>
  <si>
    <t>035202d</t>
  </si>
  <si>
    <t>035202c</t>
  </si>
  <si>
    <t>altezza 400 mm:</t>
  </si>
  <si>
    <t>035203d</t>
  </si>
  <si>
    <t>Peziario DEI Impianti Tecnologici I Semestre 2014</t>
  </si>
  <si>
    <t>Ø nominale 500 mm</t>
  </si>
  <si>
    <t>035136d</t>
  </si>
  <si>
    <t>Canale di aspirazione recuperatori in centrale termica e auditorium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</si>
</sst>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0]\ #,##0.00;[Red]\-[$€-410]\ #,##0.00"/>
  </numFmts>
  <fonts count="6" x14ac:knownFonts="1">
    <font>
      <sz val="10"/>
      <name val="Arial"/>
      <family val="2"/>
    </font>
    <font>
      <sz val="8"/>
      <color rgb="FF000000"/>
      <name val="Tahoma"/>
      <family val="2"/>
    </font>
    <font>
      <sz val="8"/>
      <color rgb="FF008000"/>
      <name val="Tahoma"/>
      <family val="2"/>
    </font>
    <font>
      <b/>
      <sz val="8"/>
      <color rgb="FF000000"/>
      <name val="Tahoma"/>
      <family val="2"/>
    </font>
    <font>
      <b/>
      <sz val="10"/>
      <color rgb="FF000000"/>
      <name val="Tahoma"/>
      <family val="2"/>
    </font>
    <font>
      <strike/>
      <sz val="8"/>
      <color rgb="FF000000"/>
      <name val="Tahoma"/>
      <family val="2"/>
    </font>
  </fonts>
  <fills count="3">
    <fill>
      <patternFill patternType="none"/>
    </fill>
    <fill>
      <patternFill patternType="gray125"/>
    </fill>
    <fill>
      <patternFill patternType="solid">
        <fgColor rgb="FFFFFFFF"/>
        <bgColor rgb="FFFFFFCC"/>
      </patternFill>
    </fill>
  </fills>
  <borders count="12">
    <border>
      <left/>
      <right/>
      <top/>
      <bottom/>
      <diagonal/>
    </border>
    <border>
      <left style="double">
        <color rgb="FF008000"/>
      </left>
      <right style="double">
        <color rgb="FF008000"/>
      </right>
      <top style="double">
        <color rgb="FF008000"/>
      </top>
      <bottom/>
      <diagonal/>
    </border>
    <border>
      <left/>
      <right style="double">
        <color rgb="FF008000"/>
      </right>
      <top style="double">
        <color rgb="FF008000"/>
      </top>
      <bottom/>
      <diagonal/>
    </border>
    <border>
      <left style="double">
        <color rgb="FF008000"/>
      </left>
      <right style="double">
        <color rgb="FF008000"/>
      </right>
      <top/>
      <bottom/>
      <diagonal/>
    </border>
    <border>
      <left style="double">
        <color rgb="FF008000"/>
      </left>
      <right style="double">
        <color rgb="FF008000"/>
      </right>
      <top/>
      <bottom style="double">
        <color rgb="FF008000"/>
      </bottom>
      <diagonal/>
    </border>
    <border>
      <left/>
      <right style="double">
        <color rgb="FF008000"/>
      </right>
      <top/>
      <bottom style="double">
        <color rgb="FF008000"/>
      </bottom>
      <diagonal/>
    </border>
    <border>
      <left style="hair">
        <color rgb="FF008000"/>
      </left>
      <right style="hair">
        <color rgb="FF008000"/>
      </right>
      <top/>
      <bottom/>
      <diagonal/>
    </border>
    <border>
      <left style="hair">
        <color rgb="FF008000"/>
      </left>
      <right style="double">
        <color rgb="FF008000"/>
      </right>
      <top/>
      <bottom/>
      <diagonal/>
    </border>
    <border>
      <left style="hair">
        <color rgb="FF008000"/>
      </left>
      <right style="double">
        <color rgb="FF008000"/>
      </right>
      <top/>
      <bottom style="hair">
        <color rgb="FF008000"/>
      </bottom>
      <diagonal/>
    </border>
    <border>
      <left style="double">
        <color rgb="FF008000"/>
      </left>
      <right/>
      <top style="double">
        <color rgb="FF008000"/>
      </top>
      <bottom style="double">
        <color rgb="FF008000"/>
      </bottom>
      <diagonal/>
    </border>
    <border>
      <left/>
      <right/>
      <top style="double">
        <color rgb="FF008000"/>
      </top>
      <bottom style="double">
        <color rgb="FF008000"/>
      </bottom>
      <diagonal/>
    </border>
    <border>
      <left/>
      <right style="double">
        <color rgb="FF008000"/>
      </right>
      <top style="double">
        <color rgb="FF008000"/>
      </top>
      <bottom style="double">
        <color rgb="FF008000"/>
      </bottom>
      <diagonal/>
    </border>
  </borders>
  <cellStyleXfs count="1">
    <xf numFmtId="0" fontId="0" fillId="0" borderId="0"/>
  </cellStyleXfs>
  <cellXfs count="53">
    <xf numFmtId="0" fontId="0" fillId="0" borderId="0" xfId="0"/>
    <xf numFmtId="0" fontId="0" fillId="0" borderId="0" xfId="0" applyAlignment="1">
      <alignment vertical="top"/>
    </xf>
    <xf numFmtId="164" fontId="0" fillId="0" borderId="0" xfId="0" applyNumberFormat="1" applyAlignment="1">
      <alignment vertical="top"/>
    </xf>
    <xf numFmtId="0" fontId="2"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1" fillId="2" borderId="4" xfId="0" applyFont="1" applyFill="1" applyBorder="1" applyAlignment="1">
      <alignment vertical="top"/>
    </xf>
    <xf numFmtId="0" fontId="2" fillId="2" borderId="5" xfId="0" applyFont="1" applyFill="1" applyBorder="1" applyAlignment="1">
      <alignment horizontal="center" vertical="top"/>
    </xf>
    <xf numFmtId="0" fontId="1" fillId="2" borderId="5" xfId="0" applyFont="1" applyFill="1" applyBorder="1" applyAlignment="1">
      <alignment vertical="top"/>
    </xf>
    <xf numFmtId="164" fontId="2" fillId="2" borderId="5" xfId="0" applyNumberFormat="1" applyFont="1" applyFill="1" applyBorder="1" applyAlignment="1">
      <alignment horizontal="center" vertical="top"/>
    </xf>
    <xf numFmtId="0" fontId="1" fillId="2" borderId="6" xfId="0" applyFont="1" applyFill="1" applyBorder="1" applyAlignment="1">
      <alignment vertical="top"/>
    </xf>
    <xf numFmtId="0" fontId="1" fillId="2" borderId="6" xfId="0" applyFont="1" applyFill="1" applyBorder="1" applyAlignment="1">
      <alignment horizontal="center" vertical="top"/>
    </xf>
    <xf numFmtId="0" fontId="1" fillId="2" borderId="6" xfId="0" applyFont="1" applyFill="1" applyBorder="1" applyAlignment="1">
      <alignment horizontal="right" vertical="top"/>
    </xf>
    <xf numFmtId="164" fontId="1" fillId="2" borderId="6" xfId="0" applyNumberFormat="1" applyFont="1" applyFill="1" applyBorder="1" applyAlignment="1">
      <alignment horizontal="right" vertical="top"/>
    </xf>
    <xf numFmtId="164" fontId="1" fillId="2" borderId="7" xfId="0" applyNumberFormat="1" applyFont="1" applyFill="1" applyBorder="1" applyAlignment="1">
      <alignment horizontal="right" vertical="top"/>
    </xf>
    <xf numFmtId="0" fontId="1" fillId="2" borderId="6" xfId="0" applyFont="1" applyFill="1" applyBorder="1" applyAlignment="1">
      <alignment horizontal="justify" vertical="top"/>
    </xf>
    <xf numFmtId="0" fontId="3" fillId="2" borderId="6" xfId="0" applyFont="1" applyFill="1" applyBorder="1" applyAlignment="1">
      <alignment horizontal="right" vertical="top"/>
    </xf>
    <xf numFmtId="0" fontId="1" fillId="2" borderId="4" xfId="0" applyFont="1" applyFill="1" applyBorder="1" applyAlignment="1">
      <alignment horizontal="center" vertical="top"/>
    </xf>
    <xf numFmtId="0" fontId="1" fillId="2" borderId="4" xfId="0" applyFont="1" applyFill="1" applyBorder="1" applyAlignment="1">
      <alignment horizontal="right" vertical="top"/>
    </xf>
    <xf numFmtId="164" fontId="1" fillId="2" borderId="4" xfId="0" applyNumberFormat="1" applyFont="1" applyFill="1" applyBorder="1" applyAlignment="1">
      <alignment horizontal="right" vertical="top"/>
    </xf>
    <xf numFmtId="0" fontId="1" fillId="2" borderId="0" xfId="0" applyFont="1" applyFill="1" applyAlignment="1">
      <alignment horizontal="center" vertical="top"/>
    </xf>
    <xf numFmtId="0" fontId="1" fillId="2" borderId="3" xfId="0" applyFont="1" applyFill="1" applyBorder="1" applyAlignment="1">
      <alignment horizontal="center" vertical="top"/>
    </xf>
    <xf numFmtId="0" fontId="0" fillId="0" borderId="0" xfId="0" applyAlignment="1">
      <alignment horizontal="center" vertical="top"/>
    </xf>
    <xf numFmtId="164" fontId="3" fillId="2" borderId="8" xfId="0" applyNumberFormat="1" applyFont="1" applyFill="1" applyBorder="1" applyAlignment="1">
      <alignment horizontal="right" vertical="top"/>
    </xf>
    <xf numFmtId="164" fontId="1" fillId="2" borderId="11" xfId="0" applyNumberFormat="1" applyFont="1" applyFill="1" applyBorder="1" applyAlignment="1">
      <alignment horizontal="right" vertical="top"/>
    </xf>
    <xf numFmtId="0" fontId="1" fillId="2" borderId="6" xfId="0" applyFont="1" applyFill="1" applyBorder="1" applyAlignment="1">
      <alignment horizontal="justify" vertical="top" wrapText="1"/>
    </xf>
    <xf numFmtId="0" fontId="1" fillId="0" borderId="6" xfId="0" applyFont="1" applyFill="1" applyBorder="1" applyAlignment="1">
      <alignment horizontal="justify" vertical="top" wrapText="1"/>
    </xf>
    <xf numFmtId="0" fontId="1" fillId="0" borderId="6" xfId="0" applyFont="1" applyFill="1" applyBorder="1" applyAlignment="1">
      <alignment horizontal="center" vertical="top"/>
    </xf>
    <xf numFmtId="0" fontId="1" fillId="0" borderId="6" xfId="0" applyFont="1" applyFill="1" applyBorder="1" applyAlignment="1">
      <alignment horizontal="right" vertical="top"/>
    </xf>
    <xf numFmtId="164" fontId="1" fillId="0" borderId="6" xfId="0" applyNumberFormat="1" applyFont="1" applyFill="1" applyBorder="1" applyAlignment="1">
      <alignment horizontal="right" vertical="top"/>
    </xf>
    <xf numFmtId="164" fontId="1" fillId="0" borderId="7" xfId="0" applyNumberFormat="1" applyFont="1" applyFill="1" applyBorder="1" applyAlignment="1">
      <alignment horizontal="right" vertical="top"/>
    </xf>
    <xf numFmtId="0" fontId="1" fillId="0" borderId="0" xfId="0" applyFont="1" applyFill="1" applyAlignment="1">
      <alignment horizontal="right" vertical="top"/>
    </xf>
    <xf numFmtId="0" fontId="2" fillId="0" borderId="1" xfId="0" applyFont="1" applyFill="1" applyBorder="1" applyAlignment="1">
      <alignment horizontal="center" vertical="top" wrapText="1"/>
    </xf>
    <xf numFmtId="0" fontId="1" fillId="0" borderId="4" xfId="0" applyFont="1" applyFill="1" applyBorder="1" applyAlignment="1">
      <alignment vertical="top"/>
    </xf>
    <xf numFmtId="0" fontId="1" fillId="0" borderId="3" xfId="0" applyFont="1" applyFill="1" applyBorder="1" applyAlignment="1">
      <alignment vertical="top"/>
    </xf>
    <xf numFmtId="0" fontId="1" fillId="0" borderId="3" xfId="0" applyFont="1" applyFill="1" applyBorder="1" applyAlignment="1">
      <alignment vertical="top" wrapText="1"/>
    </xf>
    <xf numFmtId="0" fontId="0" fillId="0" borderId="0" xfId="0" applyFill="1" applyAlignment="1">
      <alignment vertical="top"/>
    </xf>
    <xf numFmtId="0" fontId="1" fillId="2" borderId="6" xfId="0" applyFont="1" applyFill="1" applyBorder="1" applyAlignment="1">
      <alignment horizontal="left" vertical="top"/>
    </xf>
    <xf numFmtId="0" fontId="1" fillId="0" borderId="3" xfId="0" applyFont="1" applyFill="1" applyBorder="1" applyAlignment="1">
      <alignment horizontal="center" vertical="top"/>
    </xf>
    <xf numFmtId="164" fontId="0" fillId="0" borderId="0" xfId="0" applyNumberFormat="1" applyFill="1" applyAlignment="1">
      <alignment vertical="top"/>
    </xf>
    <xf numFmtId="0" fontId="1" fillId="0" borderId="6" xfId="0" applyFont="1" applyFill="1" applyBorder="1" applyAlignment="1">
      <alignment horizontal="justify" vertical="top"/>
    </xf>
    <xf numFmtId="0" fontId="5" fillId="0" borderId="6" xfId="0" applyFont="1" applyFill="1" applyBorder="1" applyAlignment="1">
      <alignment horizontal="justify" vertical="top" wrapText="1"/>
    </xf>
    <xf numFmtId="0" fontId="5" fillId="0" borderId="6" xfId="0" applyFont="1" applyFill="1" applyBorder="1" applyAlignment="1">
      <alignment horizontal="center" vertical="top"/>
    </xf>
    <xf numFmtId="0" fontId="5" fillId="0" borderId="6" xfId="0" applyFont="1" applyFill="1" applyBorder="1" applyAlignment="1">
      <alignment horizontal="right" vertical="top"/>
    </xf>
    <xf numFmtId="164" fontId="5" fillId="0" borderId="6" xfId="0" applyNumberFormat="1" applyFont="1" applyFill="1" applyBorder="1" applyAlignment="1">
      <alignment horizontal="right" vertical="top"/>
    </xf>
    <xf numFmtId="164" fontId="5" fillId="0" borderId="7" xfId="0" applyNumberFormat="1" applyFont="1" applyFill="1" applyBorder="1" applyAlignment="1">
      <alignment horizontal="right" vertical="top"/>
    </xf>
    <xf numFmtId="0" fontId="1" fillId="0" borderId="6" xfId="0" applyFont="1" applyFill="1" applyBorder="1" applyAlignment="1">
      <alignment horizontal="left" vertical="top"/>
    </xf>
    <xf numFmtId="0" fontId="1" fillId="0" borderId="6" xfId="0" applyFont="1" applyFill="1" applyBorder="1" applyAlignment="1">
      <alignment horizontal="left" vertical="top" wrapText="1"/>
    </xf>
    <xf numFmtId="1" fontId="1" fillId="0" borderId="6" xfId="0" applyNumberFormat="1" applyFont="1" applyFill="1" applyBorder="1" applyAlignment="1">
      <alignment horizontal="right" vertical="top"/>
    </xf>
    <xf numFmtId="0" fontId="1" fillId="2" borderId="6" xfId="0" applyFont="1" applyFill="1" applyBorder="1" applyAlignment="1">
      <alignment horizontal="left" vertical="top" wrapText="1"/>
    </xf>
    <xf numFmtId="0" fontId="1" fillId="0" borderId="6" xfId="0" applyFont="1" applyFill="1" applyBorder="1" applyAlignment="1">
      <alignment horizontal="right" vertical="top" wrapText="1"/>
    </xf>
    <xf numFmtId="164" fontId="2" fillId="2" borderId="2" xfId="0" applyNumberFormat="1" applyFont="1" applyFill="1" applyBorder="1" applyAlignment="1">
      <alignment horizontal="center" vertical="top"/>
    </xf>
    <xf numFmtId="0" fontId="4" fillId="2" borderId="9" xfId="0" applyFont="1" applyFill="1" applyBorder="1" applyAlignment="1">
      <alignment horizontal="center" vertical="top"/>
    </xf>
    <xf numFmtId="0" fontId="4" fillId="2" borderId="10" xfId="0" applyFont="1" applyFill="1" applyBorder="1" applyAlignment="1">
      <alignment horizontal="center" vertical="top"/>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L215"/>
  <sheetViews>
    <sheetView tabSelected="1" view="pageBreakPreview" zoomScaleNormal="100" zoomScaleSheetLayoutView="100" workbookViewId="0">
      <selection activeCell="J211" sqref="J211"/>
    </sheetView>
  </sheetViews>
  <sheetFormatPr defaultRowHeight="12.75" x14ac:dyDescent="0.2"/>
  <cols>
    <col min="1" max="1" width="6.42578125" style="21" bestFit="1" customWidth="1"/>
    <col min="2" max="2" width="7.7109375" style="35" bestFit="1" customWidth="1"/>
    <col min="3" max="3" width="37.140625" style="1" bestFit="1" customWidth="1"/>
    <col min="4" max="4" width="5.42578125" style="1" bestFit="1" customWidth="1"/>
    <col min="5" max="5" width="7" style="1" bestFit="1" customWidth="1"/>
    <col min="6" max="6" width="9.42578125" style="2" bestFit="1" customWidth="1"/>
    <col min="7" max="7" width="11.28515625" style="2" bestFit="1" customWidth="1"/>
    <col min="8" max="10" width="9.140625" style="1"/>
    <col min="11" max="11" width="9.7109375" style="1" bestFit="1" customWidth="1"/>
    <col min="12" max="16384" width="9.140625" style="1"/>
  </cols>
  <sheetData>
    <row r="1" spans="1:11" ht="13.5" thickBot="1" x14ac:dyDescent="0.25">
      <c r="A1" s="19"/>
      <c r="B1" s="30"/>
    </row>
    <row r="2" spans="1:11" ht="32.25" thickTop="1" x14ac:dyDescent="0.2">
      <c r="A2" s="3" t="s">
        <v>7</v>
      </c>
      <c r="B2" s="31" t="s">
        <v>8</v>
      </c>
      <c r="C2" s="4" t="s">
        <v>9</v>
      </c>
      <c r="D2" s="4" t="s">
        <v>0</v>
      </c>
      <c r="E2" s="4" t="s">
        <v>1</v>
      </c>
      <c r="F2" s="50" t="s">
        <v>2</v>
      </c>
      <c r="G2" s="50"/>
    </row>
    <row r="3" spans="1:11" ht="13.5" thickBot="1" x14ac:dyDescent="0.25">
      <c r="A3" s="16"/>
      <c r="B3" s="32"/>
      <c r="C3" s="6"/>
      <c r="D3" s="6"/>
      <c r="E3" s="7"/>
      <c r="F3" s="8" t="s">
        <v>3</v>
      </c>
      <c r="G3" s="8" t="s">
        <v>4</v>
      </c>
    </row>
    <row r="4" spans="1:11" ht="14.25" thickTop="1" thickBot="1" x14ac:dyDescent="0.25">
      <c r="A4" s="51" t="s">
        <v>56</v>
      </c>
      <c r="B4" s="52"/>
      <c r="C4" s="52" t="s">
        <v>11</v>
      </c>
      <c r="D4" s="52"/>
      <c r="E4" s="52"/>
      <c r="F4" s="52"/>
      <c r="G4" s="23"/>
    </row>
    <row r="5" spans="1:11" s="35" customFormat="1" ht="105.75" thickTop="1" x14ac:dyDescent="0.2">
      <c r="A5" s="37"/>
      <c r="B5" s="34">
        <v>35131</v>
      </c>
      <c r="C5" s="39" t="s">
        <v>12</v>
      </c>
      <c r="D5" s="26"/>
      <c r="E5" s="27"/>
      <c r="F5" s="28"/>
      <c r="G5" s="29"/>
      <c r="K5" s="38"/>
    </row>
    <row r="6" spans="1:11" s="35" customFormat="1" ht="21" x14ac:dyDescent="0.2">
      <c r="A6" s="37">
        <v>1</v>
      </c>
      <c r="B6" s="34" t="s">
        <v>14</v>
      </c>
      <c r="C6" s="39" t="s">
        <v>13</v>
      </c>
      <c r="D6" s="26"/>
      <c r="E6" s="27"/>
      <c r="F6" s="28"/>
      <c r="G6" s="29"/>
      <c r="K6" s="38"/>
    </row>
    <row r="7" spans="1:11" s="35" customFormat="1" x14ac:dyDescent="0.2">
      <c r="A7" s="37"/>
      <c r="B7" s="33"/>
      <c r="C7" s="27" t="s">
        <v>5</v>
      </c>
      <c r="D7" s="26" t="s">
        <v>15</v>
      </c>
      <c r="E7" s="27">
        <f>1012*1.2</f>
        <v>1214.3999999999999</v>
      </c>
      <c r="F7" s="28">
        <v>54.98</v>
      </c>
      <c r="G7" s="29">
        <f>E7*F7</f>
        <v>66767.711999999985</v>
      </c>
    </row>
    <row r="8" spans="1:11" x14ac:dyDescent="0.2">
      <c r="A8" s="20"/>
      <c r="B8" s="34"/>
      <c r="C8" s="14"/>
      <c r="D8" s="10"/>
      <c r="E8" s="11"/>
      <c r="F8" s="12"/>
      <c r="G8" s="13"/>
      <c r="K8" s="2"/>
    </row>
    <row r="9" spans="1:11" x14ac:dyDescent="0.2">
      <c r="A9" s="20"/>
      <c r="B9" s="34"/>
      <c r="C9" s="24"/>
      <c r="D9" s="10"/>
      <c r="E9" s="11"/>
      <c r="F9" s="12"/>
      <c r="G9" s="13"/>
      <c r="K9" s="2"/>
    </row>
    <row r="10" spans="1:11" s="35" customFormat="1" ht="31.5" x14ac:dyDescent="0.2">
      <c r="A10" s="37">
        <v>2</v>
      </c>
      <c r="B10" s="33" t="s">
        <v>47</v>
      </c>
      <c r="C10" s="25" t="s">
        <v>129</v>
      </c>
      <c r="D10" s="26"/>
      <c r="E10" s="27"/>
      <c r="F10" s="28"/>
      <c r="G10" s="29"/>
    </row>
    <row r="11" spans="1:11" s="35" customFormat="1" x14ac:dyDescent="0.2">
      <c r="A11" s="37"/>
      <c r="B11" s="33"/>
      <c r="C11" s="27" t="s">
        <v>5</v>
      </c>
      <c r="D11" s="26" t="s">
        <v>37</v>
      </c>
      <c r="E11" s="27">
        <v>1</v>
      </c>
      <c r="F11" s="28">
        <v>60683.07</v>
      </c>
      <c r="G11" s="29">
        <f>E11*F11</f>
        <v>60683.07</v>
      </c>
    </row>
    <row r="12" spans="1:11" x14ac:dyDescent="0.2">
      <c r="A12" s="20"/>
      <c r="B12" s="34"/>
      <c r="C12" s="14"/>
      <c r="D12" s="10"/>
      <c r="E12" s="11"/>
      <c r="F12" s="12"/>
      <c r="G12" s="13"/>
      <c r="K12" s="2"/>
    </row>
    <row r="13" spans="1:11" x14ac:dyDescent="0.2">
      <c r="A13" s="20"/>
      <c r="B13" s="34"/>
      <c r="C13" s="14"/>
      <c r="D13" s="10"/>
      <c r="E13" s="11"/>
      <c r="F13" s="12"/>
      <c r="G13" s="13"/>
      <c r="K13" s="2"/>
    </row>
    <row r="14" spans="1:11" x14ac:dyDescent="0.2">
      <c r="A14" s="20"/>
      <c r="B14" s="34"/>
      <c r="C14" s="14"/>
      <c r="D14" s="10"/>
      <c r="E14" s="11"/>
      <c r="F14" s="12"/>
      <c r="G14" s="13"/>
      <c r="K14" s="2"/>
    </row>
    <row r="15" spans="1:11" s="35" customFormat="1" ht="52.5" x14ac:dyDescent="0.2">
      <c r="A15" s="37"/>
      <c r="B15" s="34"/>
      <c r="C15" s="25" t="s">
        <v>58</v>
      </c>
      <c r="D15" s="26"/>
      <c r="E15" s="27"/>
      <c r="F15" s="28"/>
      <c r="G15" s="29"/>
      <c r="K15" s="38"/>
    </row>
    <row r="16" spans="1:11" s="35" customFormat="1" x14ac:dyDescent="0.2">
      <c r="A16" s="37"/>
      <c r="B16" s="34"/>
      <c r="C16" s="25" t="s">
        <v>54</v>
      </c>
      <c r="D16" s="26"/>
      <c r="E16" s="27"/>
      <c r="F16" s="28"/>
      <c r="G16" s="29"/>
      <c r="K16" s="38"/>
    </row>
    <row r="17" spans="1:11" s="35" customFormat="1" x14ac:dyDescent="0.2">
      <c r="A17" s="37">
        <v>3</v>
      </c>
      <c r="B17" s="34" t="s">
        <v>69</v>
      </c>
      <c r="C17" s="25" t="s">
        <v>55</v>
      </c>
      <c r="D17" s="26"/>
      <c r="E17" s="27"/>
      <c r="F17" s="28"/>
      <c r="G17" s="29"/>
      <c r="K17" s="38"/>
    </row>
    <row r="18" spans="1:11" s="35" customFormat="1" x14ac:dyDescent="0.2">
      <c r="A18" s="37"/>
      <c r="B18" s="34"/>
      <c r="C18" s="27" t="s">
        <v>5</v>
      </c>
      <c r="D18" s="26" t="s">
        <v>45</v>
      </c>
      <c r="E18" s="27">
        <v>15</v>
      </c>
      <c r="F18" s="28">
        <v>95.5</v>
      </c>
      <c r="G18" s="29">
        <f>E18*F18</f>
        <v>1432.5</v>
      </c>
      <c r="K18" s="38"/>
    </row>
    <row r="19" spans="1:11" s="35" customFormat="1" x14ac:dyDescent="0.2">
      <c r="A19" s="37">
        <v>4</v>
      </c>
      <c r="B19" s="34" t="s">
        <v>121</v>
      </c>
      <c r="C19" s="25" t="s">
        <v>120</v>
      </c>
      <c r="D19" s="26"/>
      <c r="E19" s="27"/>
      <c r="F19" s="28"/>
      <c r="G19" s="29"/>
      <c r="K19" s="38"/>
    </row>
    <row r="20" spans="1:11" s="35" customFormat="1" x14ac:dyDescent="0.2">
      <c r="A20" s="37"/>
      <c r="B20" s="34"/>
      <c r="C20" s="27" t="s">
        <v>5</v>
      </c>
      <c r="D20" s="26" t="s">
        <v>45</v>
      </c>
      <c r="E20" s="27">
        <v>4</v>
      </c>
      <c r="F20" s="28">
        <v>124.07</v>
      </c>
      <c r="G20" s="29">
        <f>E20*F20</f>
        <v>496.28</v>
      </c>
      <c r="K20" s="38"/>
    </row>
    <row r="21" spans="1:11" s="35" customFormat="1" x14ac:dyDescent="0.2">
      <c r="A21" s="37">
        <v>5</v>
      </c>
      <c r="B21" s="34" t="s">
        <v>123</v>
      </c>
      <c r="C21" s="45" t="s">
        <v>122</v>
      </c>
      <c r="D21" s="26"/>
      <c r="E21" s="27"/>
      <c r="F21" s="28"/>
      <c r="G21" s="29"/>
      <c r="K21" s="38"/>
    </row>
    <row r="22" spans="1:11" s="35" customFormat="1" x14ac:dyDescent="0.2">
      <c r="A22" s="37"/>
      <c r="B22" s="34"/>
      <c r="C22" s="27" t="s">
        <v>5</v>
      </c>
      <c r="D22" s="26" t="s">
        <v>45</v>
      </c>
      <c r="E22" s="27">
        <v>1</v>
      </c>
      <c r="F22" s="28">
        <v>164.23</v>
      </c>
      <c r="G22" s="29">
        <f>E22*F22</f>
        <v>164.23</v>
      </c>
      <c r="K22" s="38"/>
    </row>
    <row r="23" spans="1:11" s="35" customFormat="1" x14ac:dyDescent="0.2">
      <c r="A23" s="37"/>
      <c r="B23" s="34"/>
      <c r="C23" s="45" t="s">
        <v>64</v>
      </c>
      <c r="D23" s="26"/>
      <c r="E23" s="27"/>
      <c r="F23" s="28"/>
      <c r="G23" s="29"/>
      <c r="K23" s="38"/>
    </row>
    <row r="24" spans="1:11" s="35" customFormat="1" x14ac:dyDescent="0.2">
      <c r="A24" s="37">
        <v>6</v>
      </c>
      <c r="B24" s="34" t="s">
        <v>124</v>
      </c>
      <c r="C24" s="45" t="s">
        <v>122</v>
      </c>
      <c r="D24" s="26"/>
      <c r="E24" s="27"/>
      <c r="F24" s="28"/>
      <c r="G24" s="29"/>
      <c r="K24" s="38"/>
    </row>
    <row r="25" spans="1:11" s="35" customFormat="1" x14ac:dyDescent="0.2">
      <c r="A25" s="37"/>
      <c r="B25" s="34"/>
      <c r="C25" s="27" t="s">
        <v>5</v>
      </c>
      <c r="D25" s="26" t="s">
        <v>45</v>
      </c>
      <c r="E25" s="27">
        <v>1</v>
      </c>
      <c r="F25" s="28">
        <v>247.63</v>
      </c>
      <c r="G25" s="29">
        <f>E25*F25</f>
        <v>247.63</v>
      </c>
      <c r="K25" s="38"/>
    </row>
    <row r="26" spans="1:11" s="35" customFormat="1" x14ac:dyDescent="0.2">
      <c r="A26" s="37"/>
      <c r="B26" s="34"/>
      <c r="C26" s="27"/>
      <c r="D26" s="26"/>
      <c r="E26" s="27"/>
      <c r="F26" s="28"/>
      <c r="G26" s="29"/>
      <c r="K26" s="38"/>
    </row>
    <row r="27" spans="1:11" s="35" customFormat="1" x14ac:dyDescent="0.2">
      <c r="A27" s="37"/>
      <c r="B27" s="34"/>
      <c r="C27" s="27"/>
      <c r="D27" s="26"/>
      <c r="E27" s="27"/>
      <c r="F27" s="28"/>
      <c r="G27" s="29"/>
      <c r="K27" s="38"/>
    </row>
    <row r="28" spans="1:11" x14ac:dyDescent="0.2">
      <c r="A28" s="20"/>
      <c r="B28" s="34"/>
      <c r="C28" s="14"/>
      <c r="D28" s="10"/>
      <c r="E28" s="11"/>
      <c r="F28" s="12"/>
      <c r="G28" s="13"/>
      <c r="K28" s="2"/>
    </row>
    <row r="29" spans="1:11" x14ac:dyDescent="0.2">
      <c r="A29" s="20"/>
      <c r="B29" s="34"/>
      <c r="C29" s="27"/>
      <c r="D29" s="26"/>
      <c r="E29" s="27"/>
      <c r="F29" s="28"/>
      <c r="G29" s="29"/>
      <c r="K29" s="2"/>
    </row>
    <row r="30" spans="1:11" ht="42" x14ac:dyDescent="0.2">
      <c r="A30" s="20"/>
      <c r="B30" s="34"/>
      <c r="C30" s="46" t="s">
        <v>52</v>
      </c>
      <c r="D30" s="26"/>
      <c r="E30" s="27"/>
      <c r="F30" s="28"/>
      <c r="G30" s="29"/>
      <c r="K30" s="2"/>
    </row>
    <row r="31" spans="1:11" x14ac:dyDescent="0.2">
      <c r="A31" s="20">
        <v>7</v>
      </c>
      <c r="B31" s="34" t="s">
        <v>68</v>
      </c>
      <c r="C31" s="45" t="s">
        <v>67</v>
      </c>
      <c r="D31" s="26"/>
      <c r="E31" s="27"/>
      <c r="F31" s="28"/>
      <c r="G31" s="29"/>
      <c r="K31" s="2"/>
    </row>
    <row r="32" spans="1:11" x14ac:dyDescent="0.2">
      <c r="A32" s="20"/>
      <c r="B32" s="34"/>
      <c r="C32" s="27" t="s">
        <v>5</v>
      </c>
      <c r="D32" s="26" t="s">
        <v>45</v>
      </c>
      <c r="E32" s="27">
        <v>15</v>
      </c>
      <c r="F32" s="28">
        <v>77.12</v>
      </c>
      <c r="G32" s="29">
        <f>E32*F32</f>
        <v>1156.8000000000002</v>
      </c>
      <c r="K32" s="2"/>
    </row>
    <row r="33" spans="1:11" x14ac:dyDescent="0.2">
      <c r="A33" s="20"/>
      <c r="B33" s="34"/>
      <c r="C33" s="27"/>
      <c r="D33" s="26"/>
      <c r="E33" s="27"/>
      <c r="F33" s="28"/>
      <c r="G33" s="29"/>
      <c r="K33" s="2"/>
    </row>
    <row r="34" spans="1:11" ht="42" x14ac:dyDescent="0.2">
      <c r="A34" s="20"/>
      <c r="B34" s="34"/>
      <c r="C34" s="46" t="s">
        <v>59</v>
      </c>
      <c r="D34" s="26"/>
      <c r="E34" s="27"/>
      <c r="F34" s="28"/>
      <c r="G34" s="29"/>
      <c r="K34" s="2"/>
    </row>
    <row r="35" spans="1:11" x14ac:dyDescent="0.2">
      <c r="A35" s="20">
        <v>8</v>
      </c>
      <c r="B35" s="34" t="s">
        <v>60</v>
      </c>
      <c r="C35" s="45" t="s">
        <v>61</v>
      </c>
      <c r="D35" s="26"/>
      <c r="E35" s="27"/>
      <c r="F35" s="28"/>
      <c r="G35" s="29"/>
      <c r="K35" s="2"/>
    </row>
    <row r="36" spans="1:11" x14ac:dyDescent="0.2">
      <c r="A36" s="20"/>
      <c r="B36" s="34"/>
      <c r="C36" s="27" t="s">
        <v>5</v>
      </c>
      <c r="D36" s="26" t="s">
        <v>45</v>
      </c>
      <c r="E36" s="27">
        <v>12</v>
      </c>
      <c r="F36" s="28">
        <v>282.37</v>
      </c>
      <c r="G36" s="29">
        <f>E36*F36</f>
        <v>3388.44</v>
      </c>
      <c r="K36" s="2"/>
    </row>
    <row r="37" spans="1:11" x14ac:dyDescent="0.2">
      <c r="A37" s="20">
        <v>9</v>
      </c>
      <c r="B37" s="34" t="s">
        <v>63</v>
      </c>
      <c r="C37" s="45" t="s">
        <v>62</v>
      </c>
      <c r="D37" s="26"/>
      <c r="E37" s="27"/>
      <c r="F37" s="28"/>
      <c r="G37" s="29"/>
      <c r="K37" s="2"/>
    </row>
    <row r="38" spans="1:11" x14ac:dyDescent="0.2">
      <c r="A38" s="20"/>
      <c r="B38" s="34"/>
      <c r="C38" s="27" t="s">
        <v>5</v>
      </c>
      <c r="D38" s="26" t="s">
        <v>45</v>
      </c>
      <c r="E38" s="27">
        <v>12</v>
      </c>
      <c r="F38" s="28">
        <v>168.09</v>
      </c>
      <c r="G38" s="29">
        <f>E38*F38</f>
        <v>2017.08</v>
      </c>
      <c r="K38" s="2"/>
    </row>
    <row r="39" spans="1:11" x14ac:dyDescent="0.2">
      <c r="A39" s="20"/>
      <c r="B39" s="34"/>
      <c r="C39" s="45"/>
      <c r="D39" s="26"/>
      <c r="E39" s="27"/>
      <c r="F39" s="28"/>
      <c r="G39" s="29"/>
      <c r="K39" s="2"/>
    </row>
    <row r="40" spans="1:11" x14ac:dyDescent="0.2">
      <c r="A40" s="20"/>
      <c r="B40" s="34"/>
      <c r="C40" s="27"/>
      <c r="D40" s="26"/>
      <c r="E40" s="27"/>
      <c r="F40" s="28"/>
      <c r="G40" s="29"/>
      <c r="K40" s="2"/>
    </row>
    <row r="41" spans="1:11" s="35" customFormat="1" ht="73.5" x14ac:dyDescent="0.2">
      <c r="A41" s="37"/>
      <c r="B41" s="34"/>
      <c r="C41" s="46" t="s">
        <v>53</v>
      </c>
      <c r="D41" s="26"/>
      <c r="E41" s="27"/>
      <c r="F41" s="28"/>
      <c r="G41" s="29"/>
      <c r="K41" s="38"/>
    </row>
    <row r="42" spans="1:11" s="35" customFormat="1" x14ac:dyDescent="0.2">
      <c r="A42" s="37"/>
      <c r="B42" s="34"/>
      <c r="C42" s="45" t="s">
        <v>64</v>
      </c>
      <c r="D42" s="26"/>
      <c r="E42" s="27"/>
      <c r="F42" s="28"/>
      <c r="G42" s="29"/>
      <c r="K42" s="38"/>
    </row>
    <row r="43" spans="1:11" s="35" customFormat="1" x14ac:dyDescent="0.2">
      <c r="A43" s="37">
        <v>10</v>
      </c>
      <c r="B43" s="34" t="s">
        <v>66</v>
      </c>
      <c r="C43" s="45" t="s">
        <v>65</v>
      </c>
      <c r="D43" s="26"/>
      <c r="E43" s="27"/>
      <c r="F43" s="28"/>
      <c r="G43" s="29"/>
      <c r="K43" s="38"/>
    </row>
    <row r="44" spans="1:11" s="35" customFormat="1" x14ac:dyDescent="0.2">
      <c r="A44" s="37"/>
      <c r="B44" s="34"/>
      <c r="C44" s="27" t="s">
        <v>5</v>
      </c>
      <c r="D44" s="26" t="s">
        <v>45</v>
      </c>
      <c r="E44" s="27">
        <v>2</v>
      </c>
      <c r="F44" s="28">
        <v>329.23</v>
      </c>
      <c r="G44" s="29">
        <f>E44*F44</f>
        <v>658.46</v>
      </c>
      <c r="K44" s="38"/>
    </row>
    <row r="45" spans="1:11" s="35" customFormat="1" x14ac:dyDescent="0.2">
      <c r="A45" s="37"/>
      <c r="B45" s="34"/>
      <c r="C45" s="45" t="s">
        <v>120</v>
      </c>
      <c r="D45" s="26"/>
      <c r="E45" s="27"/>
      <c r="F45" s="28"/>
      <c r="G45" s="29"/>
      <c r="K45" s="38"/>
    </row>
    <row r="46" spans="1:11" s="35" customFormat="1" x14ac:dyDescent="0.2">
      <c r="A46" s="37">
        <v>11</v>
      </c>
      <c r="B46" s="34" t="s">
        <v>136</v>
      </c>
      <c r="C46" s="45" t="s">
        <v>135</v>
      </c>
      <c r="D46" s="26"/>
      <c r="E46" s="27"/>
      <c r="F46" s="28"/>
      <c r="G46" s="29"/>
      <c r="K46" s="38"/>
    </row>
    <row r="47" spans="1:11" s="35" customFormat="1" x14ac:dyDescent="0.2">
      <c r="A47" s="37"/>
      <c r="B47" s="34"/>
      <c r="C47" s="27" t="s">
        <v>5</v>
      </c>
      <c r="D47" s="26" t="s">
        <v>45</v>
      </c>
      <c r="E47" s="27">
        <v>2</v>
      </c>
      <c r="F47" s="28">
        <v>346.22</v>
      </c>
      <c r="G47" s="29">
        <f>E47*F47</f>
        <v>692.44</v>
      </c>
      <c r="K47" s="38"/>
    </row>
    <row r="48" spans="1:11" s="35" customFormat="1" x14ac:dyDescent="0.2">
      <c r="A48" s="37"/>
      <c r="B48" s="34"/>
      <c r="C48" s="45" t="s">
        <v>120</v>
      </c>
      <c r="D48" s="26"/>
      <c r="E48" s="27"/>
      <c r="F48" s="28"/>
      <c r="G48" s="29"/>
      <c r="K48" s="38"/>
    </row>
    <row r="49" spans="1:11" s="35" customFormat="1" x14ac:dyDescent="0.2">
      <c r="A49" s="37">
        <v>12</v>
      </c>
      <c r="B49" s="34" t="s">
        <v>138</v>
      </c>
      <c r="C49" s="45" t="s">
        <v>137</v>
      </c>
      <c r="D49" s="26"/>
      <c r="E49" s="27"/>
      <c r="F49" s="28"/>
      <c r="G49" s="29"/>
      <c r="K49" s="38"/>
    </row>
    <row r="50" spans="1:11" s="35" customFormat="1" x14ac:dyDescent="0.2">
      <c r="A50" s="37"/>
      <c r="B50" s="34"/>
      <c r="C50" s="27" t="s">
        <v>5</v>
      </c>
      <c r="D50" s="26" t="s">
        <v>45</v>
      </c>
      <c r="E50" s="27">
        <v>2</v>
      </c>
      <c r="F50" s="28">
        <v>275.95</v>
      </c>
      <c r="G50" s="29">
        <f>E50*F50</f>
        <v>551.9</v>
      </c>
      <c r="K50" s="38"/>
    </row>
    <row r="51" spans="1:11" s="35" customFormat="1" x14ac:dyDescent="0.2">
      <c r="A51" s="37"/>
      <c r="B51" s="34"/>
      <c r="C51" s="45" t="s">
        <v>120</v>
      </c>
      <c r="D51" s="26"/>
      <c r="E51" s="27"/>
      <c r="F51" s="28"/>
      <c r="G51" s="29"/>
      <c r="K51" s="38"/>
    </row>
    <row r="52" spans="1:11" s="35" customFormat="1" x14ac:dyDescent="0.2">
      <c r="A52" s="37">
        <v>13</v>
      </c>
      <c r="B52" s="34" t="s">
        <v>139</v>
      </c>
      <c r="C52" s="45" t="s">
        <v>55</v>
      </c>
      <c r="D52" s="26"/>
      <c r="E52" s="27"/>
      <c r="F52" s="28"/>
      <c r="G52" s="29"/>
      <c r="K52" s="38"/>
    </row>
    <row r="53" spans="1:11" s="35" customFormat="1" x14ac:dyDescent="0.2">
      <c r="A53" s="37"/>
      <c r="B53" s="34"/>
      <c r="C53" s="27" t="s">
        <v>5</v>
      </c>
      <c r="D53" s="26" t="s">
        <v>45</v>
      </c>
      <c r="E53" s="27">
        <v>2</v>
      </c>
      <c r="F53" s="28">
        <v>265.14</v>
      </c>
      <c r="G53" s="29">
        <f>E53*F53</f>
        <v>530.28</v>
      </c>
      <c r="K53" s="38"/>
    </row>
    <row r="54" spans="1:11" s="35" customFormat="1" x14ac:dyDescent="0.2">
      <c r="A54" s="37"/>
      <c r="B54" s="34"/>
      <c r="C54" s="45" t="s">
        <v>140</v>
      </c>
      <c r="D54" s="26"/>
      <c r="E54" s="27"/>
      <c r="F54" s="28"/>
      <c r="G54" s="29"/>
      <c r="K54" s="38"/>
    </row>
    <row r="55" spans="1:11" s="35" customFormat="1" x14ac:dyDescent="0.2">
      <c r="A55" s="37">
        <v>14</v>
      </c>
      <c r="B55" s="34" t="s">
        <v>141</v>
      </c>
      <c r="C55" s="45" t="s">
        <v>137</v>
      </c>
      <c r="D55" s="26"/>
      <c r="E55" s="27"/>
      <c r="F55" s="28"/>
      <c r="G55" s="29"/>
      <c r="K55" s="38"/>
    </row>
    <row r="56" spans="1:11" s="35" customFormat="1" x14ac:dyDescent="0.2">
      <c r="A56" s="37"/>
      <c r="B56" s="34"/>
      <c r="C56" s="27" t="s">
        <v>5</v>
      </c>
      <c r="D56" s="26" t="s">
        <v>45</v>
      </c>
      <c r="E56" s="27">
        <v>2</v>
      </c>
      <c r="F56" s="28">
        <v>289.07</v>
      </c>
      <c r="G56" s="29">
        <f>E56*F56</f>
        <v>578.14</v>
      </c>
      <c r="K56" s="38"/>
    </row>
    <row r="57" spans="1:11" x14ac:dyDescent="0.2">
      <c r="A57" s="20"/>
      <c r="B57" s="34"/>
      <c r="C57" s="27"/>
      <c r="D57" s="26"/>
      <c r="E57" s="27"/>
      <c r="F57" s="28"/>
      <c r="G57" s="29"/>
      <c r="K57" s="2"/>
    </row>
    <row r="58" spans="1:11" ht="21" x14ac:dyDescent="0.2">
      <c r="A58" s="20"/>
      <c r="B58" s="34"/>
      <c r="C58" s="49" t="s">
        <v>145</v>
      </c>
      <c r="D58" s="26"/>
      <c r="E58" s="27"/>
      <c r="F58" s="28"/>
      <c r="G58" s="29"/>
      <c r="K58" s="2"/>
    </row>
    <row r="59" spans="1:11" ht="157.5" x14ac:dyDescent="0.2">
      <c r="A59" s="20"/>
      <c r="B59" s="34" t="s">
        <v>125</v>
      </c>
      <c r="C59" s="46" t="s">
        <v>126</v>
      </c>
      <c r="D59" s="26"/>
      <c r="E59" s="27"/>
      <c r="F59" s="28"/>
      <c r="G59" s="29"/>
      <c r="K59" s="2"/>
    </row>
    <row r="60" spans="1:11" x14ac:dyDescent="0.2">
      <c r="A60" s="20">
        <v>15</v>
      </c>
      <c r="B60" s="34" t="s">
        <v>144</v>
      </c>
      <c r="C60" s="27" t="s">
        <v>143</v>
      </c>
      <c r="D60" s="26"/>
      <c r="E60" s="27"/>
      <c r="F60" s="28"/>
      <c r="G60" s="29"/>
      <c r="K60" s="2"/>
    </row>
    <row r="61" spans="1:11" x14ac:dyDescent="0.2">
      <c r="A61" s="20"/>
      <c r="B61" s="34"/>
      <c r="C61" s="27" t="s">
        <v>5</v>
      </c>
      <c r="D61" s="26" t="s">
        <v>10</v>
      </c>
      <c r="E61" s="27">
        <v>60</v>
      </c>
      <c r="F61" s="28">
        <v>163.16</v>
      </c>
      <c r="G61" s="29">
        <f>E61*F61</f>
        <v>9789.6</v>
      </c>
      <c r="K61" s="2"/>
    </row>
    <row r="62" spans="1:11" x14ac:dyDescent="0.2">
      <c r="A62" s="20">
        <v>16</v>
      </c>
      <c r="B62" s="34" t="s">
        <v>127</v>
      </c>
      <c r="C62" s="27" t="s">
        <v>128</v>
      </c>
      <c r="D62" s="26"/>
      <c r="E62" s="27"/>
      <c r="F62" s="28"/>
      <c r="G62" s="29"/>
      <c r="K62" s="2"/>
    </row>
    <row r="63" spans="1:11" ht="13.5" thickBot="1" x14ac:dyDescent="0.25">
      <c r="A63" s="20"/>
      <c r="B63" s="34"/>
      <c r="C63" s="27" t="s">
        <v>5</v>
      </c>
      <c r="D63" s="26" t="s">
        <v>10</v>
      </c>
      <c r="E63" s="27">
        <v>45</v>
      </c>
      <c r="F63" s="28">
        <v>163.16</v>
      </c>
      <c r="G63" s="29">
        <f>E63*F63</f>
        <v>7342.2</v>
      </c>
      <c r="K63" s="2"/>
    </row>
    <row r="64" spans="1:11" ht="14.25" thickTop="1" thickBot="1" x14ac:dyDescent="0.25">
      <c r="A64" s="51" t="s">
        <v>87</v>
      </c>
      <c r="B64" s="52"/>
      <c r="C64" s="52"/>
      <c r="D64" s="52"/>
      <c r="E64" s="52"/>
      <c r="F64" s="52"/>
      <c r="G64" s="23"/>
    </row>
    <row r="65" spans="1:11" ht="13.5" thickTop="1" x14ac:dyDescent="0.2">
      <c r="A65" s="20"/>
      <c r="B65" s="34"/>
      <c r="C65" s="14"/>
      <c r="D65" s="10"/>
      <c r="E65" s="11"/>
      <c r="F65" s="12"/>
      <c r="G65" s="13"/>
    </row>
    <row r="66" spans="1:11" ht="157.5" x14ac:dyDescent="0.2">
      <c r="A66" s="20"/>
      <c r="B66" s="33"/>
      <c r="C66" s="24" t="s">
        <v>70</v>
      </c>
      <c r="D66" s="10"/>
      <c r="E66" s="11"/>
      <c r="F66" s="12"/>
      <c r="G66" s="13"/>
    </row>
    <row r="67" spans="1:11" ht="21" x14ac:dyDescent="0.2">
      <c r="A67" s="20">
        <v>17</v>
      </c>
      <c r="B67" s="33" t="s">
        <v>72</v>
      </c>
      <c r="C67" s="24" t="s">
        <v>71</v>
      </c>
      <c r="D67" s="10"/>
      <c r="E67" s="11"/>
      <c r="F67" s="12"/>
      <c r="G67" s="13"/>
      <c r="K67" s="2"/>
    </row>
    <row r="68" spans="1:11" x14ac:dyDescent="0.2">
      <c r="A68" s="20"/>
      <c r="B68" s="33"/>
      <c r="C68" s="11" t="s">
        <v>5</v>
      </c>
      <c r="D68" s="10" t="s">
        <v>45</v>
      </c>
      <c r="E68" s="27">
        <v>11</v>
      </c>
      <c r="F68" s="12">
        <v>815.55</v>
      </c>
      <c r="G68" s="13">
        <f>E68*F68</f>
        <v>8971.0499999999993</v>
      </c>
      <c r="K68" s="2"/>
    </row>
    <row r="69" spans="1:11" x14ac:dyDescent="0.2">
      <c r="A69" s="20"/>
      <c r="B69" s="34"/>
      <c r="C69" s="24"/>
      <c r="D69" s="10"/>
      <c r="E69" s="11"/>
      <c r="F69" s="12"/>
      <c r="G69" s="13"/>
      <c r="K69" s="2"/>
    </row>
    <row r="70" spans="1:11" ht="84" x14ac:dyDescent="0.2">
      <c r="A70" s="20"/>
      <c r="B70" s="34"/>
      <c r="C70" s="24" t="s">
        <v>22</v>
      </c>
      <c r="D70" s="10"/>
      <c r="E70" s="11"/>
      <c r="F70" s="12"/>
      <c r="G70" s="13"/>
    </row>
    <row r="71" spans="1:11" x14ac:dyDescent="0.2">
      <c r="A71" s="20">
        <v>18</v>
      </c>
      <c r="B71" s="33" t="s">
        <v>132</v>
      </c>
      <c r="C71" s="36" t="s">
        <v>131</v>
      </c>
      <c r="D71" s="10"/>
      <c r="E71" s="27"/>
      <c r="F71" s="12"/>
      <c r="G71" s="13"/>
      <c r="K71" s="2"/>
    </row>
    <row r="72" spans="1:11" x14ac:dyDescent="0.2">
      <c r="A72" s="20"/>
      <c r="B72" s="33"/>
      <c r="C72" s="11" t="s">
        <v>5</v>
      </c>
      <c r="D72" s="10" t="s">
        <v>28</v>
      </c>
      <c r="E72" s="27">
        <f>49*0.742*1.2</f>
        <v>43.629599999999996</v>
      </c>
      <c r="F72" s="12">
        <v>10.57</v>
      </c>
      <c r="G72" s="13">
        <f>E72*F72</f>
        <v>461.164872</v>
      </c>
      <c r="K72" s="2"/>
    </row>
    <row r="73" spans="1:11" x14ac:dyDescent="0.2">
      <c r="A73" s="20">
        <v>19</v>
      </c>
      <c r="B73" s="33" t="s">
        <v>39</v>
      </c>
      <c r="C73" s="36" t="s">
        <v>23</v>
      </c>
      <c r="D73" s="10"/>
      <c r="E73" s="27"/>
      <c r="F73" s="12"/>
      <c r="G73" s="13"/>
      <c r="K73" s="2"/>
    </row>
    <row r="74" spans="1:11" x14ac:dyDescent="0.2">
      <c r="A74" s="20"/>
      <c r="B74" s="33"/>
      <c r="C74" s="11" t="s">
        <v>5</v>
      </c>
      <c r="D74" s="10" t="s">
        <v>28</v>
      </c>
      <c r="E74" s="27">
        <f>(80+29)*2.2*1.2</f>
        <v>287.76</v>
      </c>
      <c r="F74" s="12">
        <v>7.56</v>
      </c>
      <c r="G74" s="13">
        <f>E74*F74</f>
        <v>2175.4656</v>
      </c>
      <c r="K74" s="2"/>
    </row>
    <row r="75" spans="1:11" x14ac:dyDescent="0.2">
      <c r="A75" s="20">
        <v>20</v>
      </c>
      <c r="B75" s="33" t="s">
        <v>40</v>
      </c>
      <c r="C75" s="14" t="s">
        <v>24</v>
      </c>
      <c r="D75" s="10"/>
      <c r="E75" s="27"/>
      <c r="F75" s="12"/>
      <c r="G75" s="13"/>
      <c r="K75" s="2"/>
    </row>
    <row r="76" spans="1:11" x14ac:dyDescent="0.2">
      <c r="A76" s="20"/>
      <c r="B76" s="33"/>
      <c r="C76" s="11" t="s">
        <v>5</v>
      </c>
      <c r="D76" s="10" t="s">
        <v>28</v>
      </c>
      <c r="E76" s="27">
        <f>(40+95)*2.82*1.2</f>
        <v>456.84</v>
      </c>
      <c r="F76" s="12">
        <v>7.06</v>
      </c>
      <c r="G76" s="13">
        <f>E76*F76</f>
        <v>3225.2903999999999</v>
      </c>
      <c r="K76" s="2"/>
    </row>
    <row r="77" spans="1:11" x14ac:dyDescent="0.2">
      <c r="A77" s="20">
        <v>21</v>
      </c>
      <c r="B77" s="33" t="s">
        <v>41</v>
      </c>
      <c r="C77" s="36" t="s">
        <v>25</v>
      </c>
      <c r="D77" s="10"/>
      <c r="E77" s="27"/>
      <c r="F77" s="12"/>
      <c r="G77" s="13"/>
      <c r="K77" s="2"/>
    </row>
    <row r="78" spans="1:11" x14ac:dyDescent="0.2">
      <c r="A78" s="20"/>
      <c r="B78" s="33"/>
      <c r="C78" s="11" t="s">
        <v>5</v>
      </c>
      <c r="D78" s="10" t="s">
        <v>28</v>
      </c>
      <c r="E78" s="27">
        <f>(13+59)*3.24*1.2</f>
        <v>279.93600000000004</v>
      </c>
      <c r="F78" s="12">
        <v>6.44</v>
      </c>
      <c r="G78" s="13">
        <f>E78*F78</f>
        <v>1802.7878400000004</v>
      </c>
    </row>
    <row r="79" spans="1:11" x14ac:dyDescent="0.2">
      <c r="A79" s="20">
        <v>22</v>
      </c>
      <c r="B79" s="33" t="s">
        <v>42</v>
      </c>
      <c r="C79" s="14" t="s">
        <v>26</v>
      </c>
      <c r="D79" s="10"/>
      <c r="E79" s="27"/>
      <c r="F79" s="12"/>
      <c r="G79" s="13"/>
      <c r="K79" s="2"/>
    </row>
    <row r="80" spans="1:11" x14ac:dyDescent="0.2">
      <c r="A80" s="20"/>
      <c r="B80" s="33"/>
      <c r="C80" s="11" t="s">
        <v>5</v>
      </c>
      <c r="D80" s="10" t="s">
        <v>28</v>
      </c>
      <c r="E80" s="27">
        <f>(37+169)*4.49*1.2</f>
        <v>1109.9280000000001</v>
      </c>
      <c r="F80" s="12">
        <v>6.27</v>
      </c>
      <c r="G80" s="13">
        <f>E80*F80</f>
        <v>6959.24856</v>
      </c>
      <c r="K80" s="2"/>
    </row>
    <row r="81" spans="1:11" x14ac:dyDescent="0.2">
      <c r="A81" s="20">
        <v>23</v>
      </c>
      <c r="B81" s="33" t="s">
        <v>43</v>
      </c>
      <c r="C81" s="14" t="s">
        <v>27</v>
      </c>
      <c r="D81" s="10"/>
      <c r="E81" s="27"/>
      <c r="F81" s="12"/>
      <c r="G81" s="13"/>
      <c r="K81" s="2"/>
    </row>
    <row r="82" spans="1:11" x14ac:dyDescent="0.2">
      <c r="A82" s="20"/>
      <c r="B82" s="33"/>
      <c r="C82" s="11" t="s">
        <v>5</v>
      </c>
      <c r="D82" s="10" t="s">
        <v>28</v>
      </c>
      <c r="E82" s="27">
        <f>30*5.73*1.2</f>
        <v>206.28</v>
      </c>
      <c r="F82" s="12">
        <v>5.37</v>
      </c>
      <c r="G82" s="13">
        <f>E82*F82</f>
        <v>1107.7236</v>
      </c>
      <c r="K82" s="2"/>
    </row>
    <row r="83" spans="1:11" x14ac:dyDescent="0.2">
      <c r="A83" s="20"/>
      <c r="B83" s="33"/>
      <c r="C83" s="11"/>
      <c r="D83" s="10"/>
      <c r="E83" s="27"/>
      <c r="F83" s="12"/>
      <c r="G83" s="13"/>
    </row>
    <row r="84" spans="1:11" ht="105" x14ac:dyDescent="0.2">
      <c r="A84" s="20"/>
      <c r="B84" s="33"/>
      <c r="C84" s="14" t="s">
        <v>16</v>
      </c>
      <c r="D84" s="10"/>
      <c r="E84" s="27"/>
      <c r="F84" s="12"/>
      <c r="G84" s="13"/>
    </row>
    <row r="85" spans="1:11" x14ac:dyDescent="0.2">
      <c r="A85" s="20"/>
      <c r="B85" s="34">
        <v>35108</v>
      </c>
      <c r="C85" s="14" t="s">
        <v>17</v>
      </c>
      <c r="D85" s="10"/>
      <c r="E85" s="27"/>
      <c r="F85" s="12"/>
      <c r="G85" s="13"/>
      <c r="K85" s="2"/>
    </row>
    <row r="86" spans="1:11" x14ac:dyDescent="0.2">
      <c r="A86" s="20">
        <v>24</v>
      </c>
      <c r="B86" s="34" t="s">
        <v>21</v>
      </c>
      <c r="C86" s="14" t="s">
        <v>18</v>
      </c>
      <c r="D86" s="10"/>
      <c r="E86" s="27"/>
      <c r="F86" s="12"/>
      <c r="G86" s="13"/>
      <c r="K86" s="2"/>
    </row>
    <row r="87" spans="1:11" x14ac:dyDescent="0.2">
      <c r="A87" s="20"/>
      <c r="B87" s="33"/>
      <c r="C87" s="11" t="s">
        <v>5</v>
      </c>
      <c r="D87" s="10" t="s">
        <v>10</v>
      </c>
      <c r="E87" s="47">
        <f>E93+E74/2.2+E76/2.82+E78/3.24</f>
        <v>479.19999999999993</v>
      </c>
      <c r="F87" s="12">
        <v>14.51</v>
      </c>
      <c r="G87" s="13">
        <f>E87*F87</f>
        <v>6953.1919999999991</v>
      </c>
    </row>
    <row r="88" spans="1:11" x14ac:dyDescent="0.2">
      <c r="A88" s="20">
        <v>25</v>
      </c>
      <c r="B88" s="34" t="s">
        <v>20</v>
      </c>
      <c r="C88" s="24" t="s">
        <v>19</v>
      </c>
      <c r="D88" s="10"/>
      <c r="E88" s="27"/>
      <c r="F88" s="12"/>
      <c r="G88" s="13"/>
      <c r="K88" s="2"/>
    </row>
    <row r="89" spans="1:11" x14ac:dyDescent="0.2">
      <c r="A89" s="20"/>
      <c r="B89" s="33"/>
      <c r="C89" s="11" t="s">
        <v>5</v>
      </c>
      <c r="D89" s="10" t="s">
        <v>10</v>
      </c>
      <c r="E89" s="27">
        <f>E80/4.49</f>
        <v>247.20000000000002</v>
      </c>
      <c r="F89" s="12">
        <v>36.270000000000003</v>
      </c>
      <c r="G89" s="13">
        <f>E89*F89</f>
        <v>8965.9440000000013</v>
      </c>
    </row>
    <row r="90" spans="1:11" x14ac:dyDescent="0.2">
      <c r="A90" s="20"/>
      <c r="B90" s="33"/>
      <c r="C90" s="11"/>
      <c r="D90" s="10"/>
      <c r="E90" s="27"/>
      <c r="F90" s="12"/>
      <c r="G90" s="13"/>
    </row>
    <row r="91" spans="1:11" ht="63" x14ac:dyDescent="0.2">
      <c r="A91" s="20"/>
      <c r="B91" s="33"/>
      <c r="C91" s="14" t="s">
        <v>73</v>
      </c>
      <c r="D91" s="10"/>
      <c r="E91" s="27"/>
      <c r="F91" s="12"/>
      <c r="G91" s="13"/>
    </row>
    <row r="92" spans="1:11" x14ac:dyDescent="0.2">
      <c r="A92" s="20">
        <v>26</v>
      </c>
      <c r="B92" s="33" t="s">
        <v>75</v>
      </c>
      <c r="C92" s="11" t="s">
        <v>74</v>
      </c>
      <c r="D92" s="10"/>
      <c r="E92" s="27"/>
      <c r="F92" s="12"/>
      <c r="G92" s="13"/>
    </row>
    <row r="93" spans="1:11" x14ac:dyDescent="0.2">
      <c r="A93" s="20"/>
      <c r="B93" s="33"/>
      <c r="C93" s="11" t="s">
        <v>5</v>
      </c>
      <c r="D93" s="10" t="s">
        <v>10</v>
      </c>
      <c r="E93" s="27">
        <v>100</v>
      </c>
      <c r="F93" s="12">
        <v>14.87</v>
      </c>
      <c r="G93" s="13">
        <f>E93*F93</f>
        <v>1487</v>
      </c>
    </row>
    <row r="94" spans="1:11" x14ac:dyDescent="0.2">
      <c r="A94" s="20"/>
      <c r="B94" s="34"/>
      <c r="C94" s="25"/>
      <c r="D94" s="10"/>
      <c r="E94" s="27"/>
      <c r="F94" s="12"/>
      <c r="G94" s="13"/>
      <c r="K94" s="2"/>
    </row>
    <row r="95" spans="1:11" s="35" customFormat="1" x14ac:dyDescent="0.2">
      <c r="A95" s="37">
        <v>27</v>
      </c>
      <c r="B95" s="34" t="s">
        <v>51</v>
      </c>
      <c r="C95" s="25" t="s">
        <v>134</v>
      </c>
      <c r="D95" s="26"/>
      <c r="E95" s="27"/>
      <c r="F95" s="28"/>
      <c r="G95" s="29"/>
      <c r="K95" s="38"/>
    </row>
    <row r="96" spans="1:11" s="35" customFormat="1" x14ac:dyDescent="0.2">
      <c r="A96" s="37"/>
      <c r="B96" s="33"/>
      <c r="C96" s="27" t="s">
        <v>5</v>
      </c>
      <c r="D96" s="26" t="s">
        <v>44</v>
      </c>
      <c r="E96" s="27">
        <v>1</v>
      </c>
      <c r="F96" s="28">
        <v>5752.59</v>
      </c>
      <c r="G96" s="29">
        <f>E96*F96</f>
        <v>5752.59</v>
      </c>
      <c r="K96" s="38"/>
    </row>
    <row r="97" spans="1:11" ht="13.5" thickBot="1" x14ac:dyDescent="0.25">
      <c r="A97" s="20"/>
      <c r="B97" s="33"/>
      <c r="C97" s="11"/>
      <c r="D97" s="10"/>
      <c r="E97" s="11"/>
      <c r="F97" s="12"/>
      <c r="G97" s="13"/>
    </row>
    <row r="98" spans="1:11" ht="14.25" thickTop="1" thickBot="1" x14ac:dyDescent="0.25">
      <c r="A98" s="51" t="s">
        <v>57</v>
      </c>
      <c r="B98" s="52"/>
      <c r="C98" s="52"/>
      <c r="D98" s="52"/>
      <c r="E98" s="52"/>
      <c r="F98" s="52"/>
      <c r="G98" s="23"/>
    </row>
    <row r="99" spans="1:11" ht="13.5" thickTop="1" x14ac:dyDescent="0.2">
      <c r="A99" s="20"/>
      <c r="B99" s="34"/>
      <c r="C99" s="14"/>
      <c r="D99" s="10"/>
      <c r="E99" s="11"/>
      <c r="F99" s="12"/>
      <c r="G99" s="13"/>
      <c r="K99" s="2"/>
    </row>
    <row r="100" spans="1:11" s="35" customFormat="1" x14ac:dyDescent="0.2">
      <c r="A100" s="37">
        <v>28</v>
      </c>
      <c r="B100" s="34" t="s">
        <v>49</v>
      </c>
      <c r="C100" s="25" t="s">
        <v>38</v>
      </c>
      <c r="D100" s="26"/>
      <c r="E100" s="27"/>
      <c r="F100" s="28"/>
      <c r="G100" s="29"/>
      <c r="K100" s="38"/>
    </row>
    <row r="101" spans="1:11" s="35" customFormat="1" x14ac:dyDescent="0.2">
      <c r="A101" s="37"/>
      <c r="B101" s="33"/>
      <c r="C101" s="27" t="s">
        <v>5</v>
      </c>
      <c r="D101" s="26" t="s">
        <v>44</v>
      </c>
      <c r="E101" s="27">
        <v>1</v>
      </c>
      <c r="F101" s="28">
        <v>5365.84</v>
      </c>
      <c r="G101" s="29">
        <f>E101*F101</f>
        <v>5365.84</v>
      </c>
      <c r="K101" s="38"/>
    </row>
    <row r="102" spans="1:11" x14ac:dyDescent="0.2">
      <c r="A102" s="20"/>
      <c r="B102" s="33"/>
      <c r="C102" s="27"/>
      <c r="D102" s="26"/>
      <c r="E102" s="27"/>
      <c r="F102" s="28"/>
      <c r="G102" s="29"/>
    </row>
    <row r="103" spans="1:11" s="35" customFormat="1" ht="283.5" x14ac:dyDescent="0.2">
      <c r="A103" s="37">
        <v>29</v>
      </c>
      <c r="B103" s="34" t="s">
        <v>48</v>
      </c>
      <c r="C103" s="25" t="s">
        <v>130</v>
      </c>
      <c r="D103" s="26"/>
      <c r="E103" s="27"/>
      <c r="F103" s="28"/>
      <c r="G103" s="29"/>
      <c r="K103" s="38"/>
    </row>
    <row r="104" spans="1:11" s="35" customFormat="1" x14ac:dyDescent="0.2">
      <c r="A104" s="37"/>
      <c r="B104" s="33"/>
      <c r="C104" s="27" t="s">
        <v>5</v>
      </c>
      <c r="D104" s="26" t="s">
        <v>44</v>
      </c>
      <c r="E104" s="27">
        <v>1</v>
      </c>
      <c r="F104" s="28">
        <v>27643.93</v>
      </c>
      <c r="G104" s="29">
        <f>E104*F104</f>
        <v>27643.93</v>
      </c>
      <c r="K104" s="38"/>
    </row>
    <row r="105" spans="1:11" x14ac:dyDescent="0.2">
      <c r="A105" s="20"/>
      <c r="B105" s="34"/>
      <c r="C105" s="24"/>
      <c r="D105" s="10"/>
      <c r="E105" s="11"/>
      <c r="F105" s="12"/>
      <c r="G105" s="13"/>
      <c r="K105" s="2"/>
    </row>
    <row r="106" spans="1:11" ht="84" x14ac:dyDescent="0.2">
      <c r="A106" s="20"/>
      <c r="B106" s="34"/>
      <c r="C106" s="24" t="s">
        <v>22</v>
      </c>
      <c r="D106" s="10"/>
      <c r="E106" s="11"/>
      <c r="F106" s="12"/>
      <c r="G106" s="13"/>
    </row>
    <row r="107" spans="1:11" x14ac:dyDescent="0.2">
      <c r="A107" s="20">
        <v>30</v>
      </c>
      <c r="B107" s="33" t="s">
        <v>40</v>
      </c>
      <c r="C107" s="14" t="s">
        <v>24</v>
      </c>
      <c r="D107" s="10"/>
      <c r="E107" s="27"/>
      <c r="F107" s="12"/>
      <c r="G107" s="13"/>
      <c r="K107" s="2"/>
    </row>
    <row r="108" spans="1:11" x14ac:dyDescent="0.2">
      <c r="A108" s="20"/>
      <c r="B108" s="33"/>
      <c r="C108" s="11" t="s">
        <v>5</v>
      </c>
      <c r="D108" s="10" t="s">
        <v>28</v>
      </c>
      <c r="E108" s="27">
        <f>30*2.82</f>
        <v>84.6</v>
      </c>
      <c r="F108" s="12">
        <v>7.06</v>
      </c>
      <c r="G108" s="13">
        <f>E108*F108</f>
        <v>597.27599999999995</v>
      </c>
      <c r="K108" s="2"/>
    </row>
    <row r="109" spans="1:11" x14ac:dyDescent="0.2">
      <c r="A109" s="20">
        <v>31</v>
      </c>
      <c r="B109" s="33" t="s">
        <v>41</v>
      </c>
      <c r="C109" s="36" t="s">
        <v>25</v>
      </c>
      <c r="D109" s="10"/>
      <c r="E109" s="27"/>
      <c r="F109" s="12"/>
      <c r="G109" s="13"/>
      <c r="K109" s="2"/>
    </row>
    <row r="110" spans="1:11" x14ac:dyDescent="0.2">
      <c r="A110" s="20"/>
      <c r="B110" s="33"/>
      <c r="C110" s="11" t="s">
        <v>5</v>
      </c>
      <c r="D110" s="10" t="s">
        <v>28</v>
      </c>
      <c r="E110" s="27">
        <v>0</v>
      </c>
      <c r="F110" s="12">
        <v>6.44</v>
      </c>
      <c r="G110" s="13">
        <f>E110*F110</f>
        <v>0</v>
      </c>
    </row>
    <row r="111" spans="1:11" x14ac:dyDescent="0.2">
      <c r="A111" s="20">
        <v>32</v>
      </c>
      <c r="B111" s="33" t="s">
        <v>42</v>
      </c>
      <c r="C111" s="14" t="s">
        <v>26</v>
      </c>
      <c r="D111" s="10"/>
      <c r="E111" s="27"/>
      <c r="F111" s="12"/>
      <c r="G111" s="13"/>
      <c r="K111" s="2"/>
    </row>
    <row r="112" spans="1:11" x14ac:dyDescent="0.2">
      <c r="A112" s="20"/>
      <c r="B112" s="33"/>
      <c r="C112" s="11" t="s">
        <v>5</v>
      </c>
      <c r="D112" s="10" t="s">
        <v>28</v>
      </c>
      <c r="E112" s="27">
        <f>50*4.49</f>
        <v>224.5</v>
      </c>
      <c r="F112" s="12">
        <v>6.27</v>
      </c>
      <c r="G112" s="13">
        <f>E112*F112</f>
        <v>1407.615</v>
      </c>
      <c r="K112" s="2"/>
    </row>
    <row r="113" spans="1:11" x14ac:dyDescent="0.2">
      <c r="A113" s="20">
        <v>33</v>
      </c>
      <c r="B113" s="33" t="s">
        <v>43</v>
      </c>
      <c r="C113" s="14" t="s">
        <v>27</v>
      </c>
      <c r="D113" s="10"/>
      <c r="E113" s="27"/>
      <c r="F113" s="12"/>
      <c r="G113" s="13"/>
      <c r="K113" s="2"/>
    </row>
    <row r="114" spans="1:11" x14ac:dyDescent="0.2">
      <c r="A114" s="20"/>
      <c r="B114" s="33"/>
      <c r="C114" s="11" t="s">
        <v>5</v>
      </c>
      <c r="D114" s="10" t="s">
        <v>28</v>
      </c>
      <c r="E114" s="27">
        <f>50*5.73</f>
        <v>286.5</v>
      </c>
      <c r="F114" s="12">
        <v>5.37</v>
      </c>
      <c r="G114" s="13">
        <f>E114*F114</f>
        <v>1538.5050000000001</v>
      </c>
    </row>
    <row r="115" spans="1:11" x14ac:dyDescent="0.2">
      <c r="A115" s="20"/>
      <c r="B115" s="33"/>
      <c r="C115" s="11"/>
      <c r="D115" s="10"/>
      <c r="E115" s="11"/>
      <c r="F115" s="12"/>
      <c r="G115" s="13"/>
    </row>
    <row r="116" spans="1:11" ht="105" x14ac:dyDescent="0.2">
      <c r="A116" s="20"/>
      <c r="B116" s="33"/>
      <c r="C116" s="14" t="s">
        <v>16</v>
      </c>
      <c r="D116" s="10"/>
      <c r="E116" s="11"/>
      <c r="F116" s="12"/>
      <c r="G116" s="13"/>
    </row>
    <row r="117" spans="1:11" x14ac:dyDescent="0.2">
      <c r="A117" s="20"/>
      <c r="B117" s="34">
        <v>35108</v>
      </c>
      <c r="C117" s="14" t="s">
        <v>17</v>
      </c>
      <c r="D117" s="10"/>
      <c r="E117" s="11"/>
      <c r="F117" s="12"/>
      <c r="G117" s="13"/>
      <c r="K117" s="2"/>
    </row>
    <row r="118" spans="1:11" x14ac:dyDescent="0.2">
      <c r="A118" s="20">
        <v>34</v>
      </c>
      <c r="B118" s="34" t="s">
        <v>21</v>
      </c>
      <c r="C118" s="14" t="s">
        <v>18</v>
      </c>
      <c r="D118" s="10"/>
      <c r="E118" s="27"/>
      <c r="F118" s="12"/>
      <c r="G118" s="13"/>
      <c r="K118" s="2"/>
    </row>
    <row r="119" spans="1:11" x14ac:dyDescent="0.2">
      <c r="A119" s="20"/>
      <c r="B119" s="33"/>
      <c r="C119" s="11" t="s">
        <v>5</v>
      </c>
      <c r="D119" s="10" t="s">
        <v>10</v>
      </c>
      <c r="E119" s="27">
        <f>E108/2.82+E112/4.49</f>
        <v>80</v>
      </c>
      <c r="F119" s="12">
        <v>14.51</v>
      </c>
      <c r="G119" s="13">
        <f>E119*F119</f>
        <v>1160.8</v>
      </c>
    </row>
    <row r="120" spans="1:11" x14ac:dyDescent="0.2">
      <c r="A120" s="20">
        <v>35</v>
      </c>
      <c r="B120" s="34" t="s">
        <v>20</v>
      </c>
      <c r="C120" s="24" t="s">
        <v>19</v>
      </c>
      <c r="D120" s="10"/>
      <c r="E120" s="27"/>
      <c r="F120" s="12"/>
      <c r="G120" s="13"/>
      <c r="K120" s="2"/>
    </row>
    <row r="121" spans="1:11" x14ac:dyDescent="0.2">
      <c r="A121" s="20"/>
      <c r="B121" s="33"/>
      <c r="C121" s="11" t="s">
        <v>5</v>
      </c>
      <c r="D121" s="10" t="s">
        <v>10</v>
      </c>
      <c r="E121" s="27">
        <f>E114/5.73</f>
        <v>49.999999999999993</v>
      </c>
      <c r="F121" s="12">
        <v>36.270000000000003</v>
      </c>
      <c r="G121" s="13">
        <f>E121*F121</f>
        <v>1813.5</v>
      </c>
    </row>
    <row r="122" spans="1:11" x14ac:dyDescent="0.2">
      <c r="A122" s="20"/>
      <c r="B122" s="34"/>
      <c r="C122" s="14"/>
      <c r="D122" s="10"/>
      <c r="E122" s="11"/>
      <c r="F122" s="12"/>
      <c r="G122" s="13"/>
      <c r="K122" s="2"/>
    </row>
    <row r="123" spans="1:11" ht="94.5" x14ac:dyDescent="0.2">
      <c r="A123" s="20"/>
      <c r="B123" s="34"/>
      <c r="C123" s="24" t="s">
        <v>76</v>
      </c>
      <c r="D123" s="10"/>
      <c r="E123" s="11"/>
      <c r="F123" s="12"/>
      <c r="G123" s="13"/>
      <c r="K123" s="2"/>
    </row>
    <row r="124" spans="1:11" x14ac:dyDescent="0.2">
      <c r="A124" s="20"/>
      <c r="B124" s="34"/>
      <c r="C124" s="24" t="s">
        <v>77</v>
      </c>
      <c r="D124" s="10"/>
      <c r="E124" s="11"/>
      <c r="F124" s="12"/>
      <c r="G124" s="13"/>
      <c r="K124" s="2"/>
    </row>
    <row r="125" spans="1:11" x14ac:dyDescent="0.2">
      <c r="A125" s="20">
        <v>36</v>
      </c>
      <c r="B125" s="34" t="s">
        <v>79</v>
      </c>
      <c r="C125" s="24" t="s">
        <v>78</v>
      </c>
      <c r="D125" s="10"/>
      <c r="E125" s="11"/>
      <c r="F125" s="12"/>
      <c r="G125" s="13"/>
      <c r="K125" s="2"/>
    </row>
    <row r="126" spans="1:11" x14ac:dyDescent="0.2">
      <c r="A126" s="20"/>
      <c r="B126" s="33"/>
      <c r="C126" s="11" t="s">
        <v>5</v>
      </c>
      <c r="D126" s="10" t="s">
        <v>45</v>
      </c>
      <c r="E126" s="27">
        <v>1</v>
      </c>
      <c r="F126" s="12">
        <v>2788.86</v>
      </c>
      <c r="G126" s="13">
        <f>E126*F126</f>
        <v>2788.86</v>
      </c>
    </row>
    <row r="127" spans="1:11" x14ac:dyDescent="0.2">
      <c r="A127" s="20"/>
      <c r="B127" s="33"/>
      <c r="C127" s="11"/>
      <c r="D127" s="10"/>
      <c r="E127" s="27"/>
      <c r="F127" s="12"/>
      <c r="G127" s="13"/>
    </row>
    <row r="128" spans="1:11" x14ac:dyDescent="0.2">
      <c r="A128" s="20"/>
      <c r="B128" s="33"/>
      <c r="C128" s="36" t="s">
        <v>133</v>
      </c>
      <c r="D128" s="10"/>
      <c r="E128" s="27"/>
      <c r="F128" s="12"/>
      <c r="G128" s="13"/>
    </row>
    <row r="129" spans="1:11" ht="84" x14ac:dyDescent="0.2">
      <c r="A129" s="20"/>
      <c r="B129" s="34"/>
      <c r="C129" s="24" t="s">
        <v>22</v>
      </c>
      <c r="D129" s="10"/>
      <c r="E129" s="11"/>
      <c r="F129" s="12"/>
      <c r="G129" s="13"/>
    </row>
    <row r="130" spans="1:11" x14ac:dyDescent="0.2">
      <c r="A130" s="20">
        <v>37</v>
      </c>
      <c r="B130" s="33" t="s">
        <v>40</v>
      </c>
      <c r="C130" s="14" t="s">
        <v>24</v>
      </c>
      <c r="D130" s="10"/>
      <c r="E130" s="27"/>
      <c r="F130" s="12"/>
      <c r="G130" s="13"/>
      <c r="K130" s="2"/>
    </row>
    <row r="131" spans="1:11" x14ac:dyDescent="0.2">
      <c r="A131" s="20"/>
      <c r="B131" s="33"/>
      <c r="C131" s="11" t="s">
        <v>5</v>
      </c>
      <c r="D131" s="10" t="s">
        <v>28</v>
      </c>
      <c r="E131" s="27">
        <f>100*2.82</f>
        <v>282</v>
      </c>
      <c r="F131" s="12">
        <v>7.06</v>
      </c>
      <c r="G131" s="13">
        <f>E131*F131</f>
        <v>1990.9199999999998</v>
      </c>
      <c r="K131" s="2"/>
    </row>
    <row r="132" spans="1:11" x14ac:dyDescent="0.2">
      <c r="A132" s="20"/>
      <c r="B132" s="33"/>
      <c r="C132" s="11"/>
      <c r="D132" s="10"/>
      <c r="E132" s="27"/>
      <c r="F132" s="12"/>
      <c r="G132" s="13"/>
    </row>
    <row r="133" spans="1:11" x14ac:dyDescent="0.2">
      <c r="A133" s="20"/>
      <c r="B133" s="34"/>
      <c r="C133" s="24"/>
      <c r="D133" s="10"/>
      <c r="E133" s="11"/>
      <c r="F133" s="12"/>
      <c r="G133" s="13"/>
      <c r="K133" s="2"/>
    </row>
    <row r="134" spans="1:11" ht="105" x14ac:dyDescent="0.2">
      <c r="A134" s="20"/>
      <c r="B134" s="34"/>
      <c r="C134" s="24" t="s">
        <v>80</v>
      </c>
      <c r="D134" s="10"/>
      <c r="E134" s="11"/>
      <c r="F134" s="12"/>
      <c r="G134" s="13"/>
      <c r="K134" s="2"/>
    </row>
    <row r="135" spans="1:11" x14ac:dyDescent="0.2">
      <c r="A135" s="20">
        <v>38</v>
      </c>
      <c r="B135" s="33" t="s">
        <v>82</v>
      </c>
      <c r="C135" s="24" t="s">
        <v>81</v>
      </c>
      <c r="D135" s="10"/>
      <c r="E135" s="11"/>
      <c r="F135" s="12"/>
      <c r="G135" s="13"/>
    </row>
    <row r="136" spans="1:11" x14ac:dyDescent="0.2">
      <c r="A136" s="20"/>
      <c r="B136" s="33"/>
      <c r="C136" s="11" t="s">
        <v>5</v>
      </c>
      <c r="D136" s="10" t="s">
        <v>10</v>
      </c>
      <c r="E136" s="27">
        <v>10</v>
      </c>
      <c r="F136" s="12">
        <v>235.31</v>
      </c>
      <c r="G136" s="13">
        <f>E136*F136</f>
        <v>2353.1</v>
      </c>
    </row>
    <row r="137" spans="1:11" x14ac:dyDescent="0.2">
      <c r="A137" s="20"/>
      <c r="B137" s="33"/>
      <c r="C137" s="24"/>
      <c r="D137" s="26"/>
      <c r="E137" s="27"/>
      <c r="F137" s="28"/>
      <c r="G137" s="29"/>
    </row>
    <row r="138" spans="1:11" ht="42" x14ac:dyDescent="0.2">
      <c r="A138" s="20"/>
      <c r="B138" s="33"/>
      <c r="C138" s="14" t="s">
        <v>88</v>
      </c>
      <c r="D138" s="10"/>
      <c r="E138" s="11"/>
      <c r="F138" s="12"/>
      <c r="G138" s="13"/>
    </row>
    <row r="139" spans="1:11" x14ac:dyDescent="0.2">
      <c r="A139" s="20">
        <v>39</v>
      </c>
      <c r="B139" s="33" t="s">
        <v>118</v>
      </c>
      <c r="C139" s="14" t="s">
        <v>117</v>
      </c>
      <c r="D139" s="10"/>
      <c r="E139" s="11"/>
      <c r="F139" s="12"/>
      <c r="G139" s="13"/>
    </row>
    <row r="140" spans="1:11" x14ac:dyDescent="0.2">
      <c r="A140" s="20"/>
      <c r="B140" s="33"/>
      <c r="C140" s="11" t="s">
        <v>5</v>
      </c>
      <c r="D140" s="10" t="s">
        <v>45</v>
      </c>
      <c r="E140" s="27">
        <v>2</v>
      </c>
      <c r="F140" s="12">
        <v>108.35</v>
      </c>
      <c r="G140" s="13">
        <f>E140*F140</f>
        <v>216.7</v>
      </c>
    </row>
    <row r="141" spans="1:11" x14ac:dyDescent="0.2">
      <c r="A141" s="20">
        <v>40</v>
      </c>
      <c r="B141" s="33" t="s">
        <v>46</v>
      </c>
      <c r="C141" s="14" t="s">
        <v>91</v>
      </c>
      <c r="D141" s="10"/>
      <c r="E141" s="11"/>
      <c r="F141" s="12"/>
      <c r="G141" s="13"/>
    </row>
    <row r="142" spans="1:11" x14ac:dyDescent="0.2">
      <c r="A142" s="20"/>
      <c r="B142" s="33"/>
      <c r="C142" s="11" t="s">
        <v>5</v>
      </c>
      <c r="D142" s="10" t="s">
        <v>45</v>
      </c>
      <c r="E142" s="27">
        <v>1</v>
      </c>
      <c r="F142" s="12">
        <v>130.51</v>
      </c>
      <c r="G142" s="13">
        <f>E142*F142</f>
        <v>130.51</v>
      </c>
    </row>
    <row r="143" spans="1:11" x14ac:dyDescent="0.2">
      <c r="A143" s="20">
        <v>41</v>
      </c>
      <c r="B143" s="33" t="s">
        <v>90</v>
      </c>
      <c r="C143" s="14" t="s">
        <v>89</v>
      </c>
      <c r="D143" s="10"/>
      <c r="E143" s="11"/>
      <c r="F143" s="12"/>
      <c r="G143" s="13"/>
    </row>
    <row r="144" spans="1:11" x14ac:dyDescent="0.2">
      <c r="A144" s="20"/>
      <c r="B144" s="33"/>
      <c r="C144" s="11" t="s">
        <v>5</v>
      </c>
      <c r="D144" s="10" t="s">
        <v>45</v>
      </c>
      <c r="E144" s="27">
        <v>1</v>
      </c>
      <c r="F144" s="12">
        <v>174.66</v>
      </c>
      <c r="G144" s="13">
        <f>E144*F144</f>
        <v>174.66</v>
      </c>
    </row>
    <row r="145" spans="1:11" x14ac:dyDescent="0.2">
      <c r="A145" s="20"/>
      <c r="B145" s="33"/>
      <c r="C145" s="14"/>
      <c r="D145" s="10"/>
      <c r="E145" s="11"/>
      <c r="F145" s="12"/>
      <c r="G145" s="13"/>
    </row>
    <row r="146" spans="1:11" x14ac:dyDescent="0.2">
      <c r="A146" s="20"/>
      <c r="B146" s="33"/>
      <c r="C146" s="14"/>
      <c r="D146" s="10"/>
      <c r="E146" s="11"/>
      <c r="F146" s="12"/>
      <c r="G146" s="13"/>
    </row>
    <row r="147" spans="1:11" x14ac:dyDescent="0.2">
      <c r="A147" s="20"/>
      <c r="B147" s="34"/>
      <c r="C147" s="40"/>
      <c r="D147" s="41"/>
      <c r="E147" s="42"/>
      <c r="F147" s="43"/>
      <c r="G147" s="44"/>
      <c r="K147" s="2"/>
    </row>
    <row r="148" spans="1:11" s="35" customFormat="1" ht="94.5" x14ac:dyDescent="0.2">
      <c r="A148" s="37">
        <v>42</v>
      </c>
      <c r="B148" s="34" t="s">
        <v>50</v>
      </c>
      <c r="C148" s="25" t="s">
        <v>119</v>
      </c>
      <c r="D148" s="26"/>
      <c r="E148" s="27"/>
      <c r="F148" s="28"/>
      <c r="G148" s="29"/>
      <c r="K148" s="38"/>
    </row>
    <row r="149" spans="1:11" s="35" customFormat="1" x14ac:dyDescent="0.2">
      <c r="A149" s="37"/>
      <c r="B149" s="33"/>
      <c r="C149" s="27" t="s">
        <v>5</v>
      </c>
      <c r="D149" s="26" t="s">
        <v>37</v>
      </c>
      <c r="E149" s="27">
        <v>1</v>
      </c>
      <c r="F149" s="28">
        <v>6998.49</v>
      </c>
      <c r="G149" s="13">
        <f>E149*F149</f>
        <v>6998.49</v>
      </c>
    </row>
    <row r="150" spans="1:11" x14ac:dyDescent="0.2">
      <c r="A150" s="20"/>
      <c r="B150" s="33"/>
      <c r="C150" s="11"/>
      <c r="D150" s="10"/>
      <c r="E150" s="27"/>
      <c r="F150" s="12"/>
      <c r="G150" s="13"/>
    </row>
    <row r="151" spans="1:11" ht="52.5" x14ac:dyDescent="0.2">
      <c r="A151" s="20"/>
      <c r="B151" s="33"/>
      <c r="C151" s="24" t="s">
        <v>83</v>
      </c>
      <c r="D151" s="10"/>
      <c r="E151" s="11"/>
      <c r="F151" s="12"/>
      <c r="G151" s="13"/>
    </row>
    <row r="152" spans="1:11" x14ac:dyDescent="0.2">
      <c r="A152" s="20"/>
      <c r="B152" s="34"/>
      <c r="C152" s="24" t="s">
        <v>84</v>
      </c>
      <c r="D152" s="10"/>
      <c r="E152" s="11"/>
      <c r="F152" s="12"/>
      <c r="G152" s="13"/>
      <c r="K152" s="2"/>
    </row>
    <row r="153" spans="1:11" x14ac:dyDescent="0.2">
      <c r="A153" s="20">
        <v>43</v>
      </c>
      <c r="B153" s="33" t="s">
        <v>86</v>
      </c>
      <c r="C153" s="24" t="s">
        <v>85</v>
      </c>
      <c r="D153" s="10"/>
      <c r="E153" s="11"/>
      <c r="F153" s="12"/>
      <c r="G153" s="13"/>
    </row>
    <row r="154" spans="1:11" x14ac:dyDescent="0.2">
      <c r="A154" s="20"/>
      <c r="B154" s="33"/>
      <c r="C154" s="11" t="s">
        <v>5</v>
      </c>
      <c r="D154" s="10" t="s">
        <v>45</v>
      </c>
      <c r="E154" s="27">
        <v>1</v>
      </c>
      <c r="F154" s="12">
        <v>605.5</v>
      </c>
      <c r="G154" s="13">
        <f>E154*F154</f>
        <v>605.5</v>
      </c>
    </row>
    <row r="155" spans="1:11" x14ac:dyDescent="0.2">
      <c r="A155" s="20"/>
      <c r="B155" s="33"/>
      <c r="C155" s="11"/>
      <c r="D155" s="10"/>
      <c r="E155" s="11"/>
      <c r="F155" s="12"/>
      <c r="G155" s="13"/>
    </row>
    <row r="156" spans="1:11" ht="84" x14ac:dyDescent="0.2">
      <c r="A156" s="20"/>
      <c r="B156" s="34"/>
      <c r="C156" s="14" t="s">
        <v>92</v>
      </c>
      <c r="D156" s="10"/>
      <c r="E156" s="11"/>
      <c r="F156" s="12"/>
      <c r="G156" s="13"/>
      <c r="K156" s="2"/>
    </row>
    <row r="157" spans="1:11" x14ac:dyDescent="0.2">
      <c r="A157" s="20">
        <v>44</v>
      </c>
      <c r="B157" s="34" t="s">
        <v>94</v>
      </c>
      <c r="C157" s="24" t="s">
        <v>93</v>
      </c>
      <c r="D157" s="10"/>
      <c r="E157" s="11"/>
      <c r="F157" s="12"/>
      <c r="G157" s="13"/>
      <c r="K157" s="2"/>
    </row>
    <row r="158" spans="1:11" x14ac:dyDescent="0.2">
      <c r="A158" s="20"/>
      <c r="B158" s="33"/>
      <c r="C158" s="11" t="s">
        <v>5</v>
      </c>
      <c r="D158" s="10" t="s">
        <v>45</v>
      </c>
      <c r="E158" s="27">
        <v>1</v>
      </c>
      <c r="F158" s="12">
        <v>1220</v>
      </c>
      <c r="G158" s="13">
        <f>E158*F158</f>
        <v>1220</v>
      </c>
    </row>
    <row r="159" spans="1:11" x14ac:dyDescent="0.2">
      <c r="A159" s="20"/>
      <c r="B159" s="33"/>
      <c r="C159" s="11"/>
      <c r="D159" s="10"/>
      <c r="E159" s="11"/>
      <c r="F159" s="12"/>
      <c r="G159" s="13"/>
    </row>
    <row r="160" spans="1:11" ht="52.5" x14ac:dyDescent="0.2">
      <c r="A160" s="20"/>
      <c r="B160" s="33"/>
      <c r="C160" s="14" t="s">
        <v>95</v>
      </c>
      <c r="D160" s="10"/>
      <c r="E160" s="11"/>
      <c r="F160" s="12"/>
      <c r="G160" s="13"/>
    </row>
    <row r="161" spans="1:11" x14ac:dyDescent="0.2">
      <c r="A161" s="20">
        <v>45</v>
      </c>
      <c r="B161" s="33"/>
      <c r="C161" s="36" t="s">
        <v>101</v>
      </c>
      <c r="D161" s="10"/>
      <c r="E161" s="11"/>
      <c r="F161" s="12"/>
      <c r="G161" s="13"/>
    </row>
    <row r="162" spans="1:11" x14ac:dyDescent="0.2">
      <c r="A162" s="20"/>
      <c r="B162" s="33"/>
      <c r="C162" s="11" t="s">
        <v>5</v>
      </c>
      <c r="D162" s="10" t="s">
        <v>45</v>
      </c>
      <c r="E162" s="27">
        <v>10</v>
      </c>
      <c r="F162" s="12">
        <v>52.41</v>
      </c>
      <c r="G162" s="13">
        <f>E162*F162</f>
        <v>524.09999999999991</v>
      </c>
    </row>
    <row r="163" spans="1:11" x14ac:dyDescent="0.2">
      <c r="A163" s="20"/>
      <c r="B163" s="33"/>
      <c r="C163" s="11"/>
      <c r="D163" s="10"/>
      <c r="E163" s="27"/>
      <c r="F163" s="12"/>
      <c r="G163" s="13"/>
    </row>
    <row r="164" spans="1:11" x14ac:dyDescent="0.2">
      <c r="A164" s="20"/>
      <c r="B164" s="33"/>
      <c r="C164" s="11"/>
      <c r="D164" s="10"/>
      <c r="E164" s="27"/>
      <c r="F164" s="12"/>
      <c r="G164" s="13"/>
    </row>
    <row r="165" spans="1:11" x14ac:dyDescent="0.2">
      <c r="A165" s="20"/>
      <c r="B165" s="33"/>
      <c r="C165" s="14"/>
      <c r="D165" s="10"/>
      <c r="E165" s="27"/>
      <c r="F165" s="12"/>
      <c r="G165" s="13"/>
      <c r="K165" s="2"/>
    </row>
    <row r="166" spans="1:11" ht="42" x14ac:dyDescent="0.2">
      <c r="A166" s="20"/>
      <c r="B166" s="33"/>
      <c r="C166" s="14" t="s">
        <v>96</v>
      </c>
      <c r="D166" s="10"/>
      <c r="E166" s="27"/>
      <c r="F166" s="12"/>
      <c r="G166" s="13"/>
    </row>
    <row r="167" spans="1:11" x14ac:dyDescent="0.2">
      <c r="A167" s="20">
        <v>46</v>
      </c>
      <c r="B167" s="33" t="s">
        <v>98</v>
      </c>
      <c r="C167" s="36" t="s">
        <v>97</v>
      </c>
      <c r="D167" s="10"/>
      <c r="E167" s="27"/>
      <c r="F167" s="12"/>
      <c r="G167" s="13"/>
    </row>
    <row r="168" spans="1:11" x14ac:dyDescent="0.2">
      <c r="A168" s="20"/>
      <c r="B168" s="33"/>
      <c r="C168" s="11" t="s">
        <v>5</v>
      </c>
      <c r="D168" s="10" t="s">
        <v>45</v>
      </c>
      <c r="E168" s="27">
        <v>10</v>
      </c>
      <c r="F168" s="12">
        <v>74.3</v>
      </c>
      <c r="G168" s="13">
        <f>E168*F168</f>
        <v>743</v>
      </c>
    </row>
    <row r="169" spans="1:11" x14ac:dyDescent="0.2">
      <c r="A169" s="20">
        <v>47</v>
      </c>
      <c r="B169" s="33" t="s">
        <v>100</v>
      </c>
      <c r="C169" s="36" t="s">
        <v>99</v>
      </c>
      <c r="D169" s="10"/>
      <c r="E169" s="27"/>
      <c r="F169" s="12"/>
      <c r="G169" s="13"/>
    </row>
    <row r="170" spans="1:11" x14ac:dyDescent="0.2">
      <c r="A170" s="20"/>
      <c r="B170" s="33"/>
      <c r="C170" s="11" t="s">
        <v>5</v>
      </c>
      <c r="D170" s="10" t="s">
        <v>45</v>
      </c>
      <c r="E170" s="27">
        <v>10</v>
      </c>
      <c r="F170" s="12">
        <v>109.21</v>
      </c>
      <c r="G170" s="13">
        <f>E170*F170</f>
        <v>1092.0999999999999</v>
      </c>
    </row>
    <row r="171" spans="1:11" x14ac:dyDescent="0.2">
      <c r="A171" s="20"/>
      <c r="B171" s="33"/>
      <c r="C171" s="11"/>
      <c r="D171" s="10"/>
      <c r="E171" s="27"/>
      <c r="F171" s="12"/>
      <c r="G171" s="13"/>
    </row>
    <row r="172" spans="1:11" x14ac:dyDescent="0.2">
      <c r="A172" s="20"/>
      <c r="B172" s="33"/>
      <c r="C172" s="11"/>
      <c r="D172" s="10"/>
      <c r="E172" s="11"/>
      <c r="F172" s="12"/>
      <c r="G172" s="13"/>
    </row>
    <row r="173" spans="1:11" ht="94.5" x14ac:dyDescent="0.2">
      <c r="A173" s="20"/>
      <c r="B173" s="33"/>
      <c r="C173" s="25" t="s">
        <v>102</v>
      </c>
      <c r="D173" s="26"/>
      <c r="E173" s="27"/>
      <c r="F173" s="28"/>
      <c r="G173" s="29"/>
    </row>
    <row r="174" spans="1:11" x14ac:dyDescent="0.2">
      <c r="A174" s="20">
        <v>48</v>
      </c>
      <c r="B174" s="33" t="s">
        <v>104</v>
      </c>
      <c r="C174" s="25" t="s">
        <v>103</v>
      </c>
      <c r="D174" s="26"/>
      <c r="E174" s="27"/>
      <c r="F174" s="28"/>
      <c r="G174" s="29"/>
    </row>
    <row r="175" spans="1:11" x14ac:dyDescent="0.2">
      <c r="A175" s="20"/>
      <c r="B175" s="33"/>
      <c r="C175" s="11" t="s">
        <v>5</v>
      </c>
      <c r="D175" s="10" t="s">
        <v>45</v>
      </c>
      <c r="E175" s="27">
        <v>1</v>
      </c>
      <c r="F175" s="12">
        <v>5216.28</v>
      </c>
      <c r="G175" s="13">
        <f>E175*F175</f>
        <v>5216.28</v>
      </c>
    </row>
    <row r="176" spans="1:11" x14ac:dyDescent="0.2">
      <c r="A176" s="20"/>
      <c r="B176" s="33"/>
      <c r="C176" s="11"/>
      <c r="D176" s="10"/>
      <c r="E176" s="27"/>
      <c r="F176" s="12"/>
      <c r="G176" s="13"/>
    </row>
    <row r="177" spans="1:11" ht="136.5" x14ac:dyDescent="0.2">
      <c r="A177" s="20">
        <v>49</v>
      </c>
      <c r="B177" s="33" t="s">
        <v>115</v>
      </c>
      <c r="C177" s="48" t="s">
        <v>108</v>
      </c>
      <c r="D177" s="10"/>
      <c r="E177" s="27"/>
      <c r="F177" s="12"/>
      <c r="G177" s="13"/>
    </row>
    <row r="178" spans="1:11" x14ac:dyDescent="0.2">
      <c r="A178" s="20"/>
      <c r="B178" s="33"/>
      <c r="C178" s="11" t="s">
        <v>5</v>
      </c>
      <c r="D178" s="10" t="s">
        <v>45</v>
      </c>
      <c r="E178" s="27">
        <v>1</v>
      </c>
      <c r="F178" s="12">
        <v>3995.38</v>
      </c>
      <c r="G178" s="13">
        <f>E178*F178</f>
        <v>3995.38</v>
      </c>
    </row>
    <row r="179" spans="1:11" x14ac:dyDescent="0.2">
      <c r="A179" s="20"/>
      <c r="B179" s="33"/>
      <c r="C179" s="11"/>
      <c r="D179" s="10"/>
      <c r="E179" s="27"/>
      <c r="F179" s="12"/>
      <c r="G179" s="13"/>
    </row>
    <row r="180" spans="1:11" ht="21" x14ac:dyDescent="0.2">
      <c r="A180" s="20"/>
      <c r="B180" s="33"/>
      <c r="C180" s="25" t="s">
        <v>109</v>
      </c>
      <c r="D180" s="10"/>
      <c r="E180" s="27"/>
      <c r="F180" s="12"/>
      <c r="G180" s="13"/>
    </row>
    <row r="181" spans="1:11" x14ac:dyDescent="0.2">
      <c r="A181" s="20">
        <v>50</v>
      </c>
      <c r="B181" s="33" t="s">
        <v>111</v>
      </c>
      <c r="C181" s="25" t="s">
        <v>110</v>
      </c>
      <c r="D181" s="10"/>
      <c r="E181" s="27"/>
      <c r="F181" s="12"/>
      <c r="G181" s="13"/>
    </row>
    <row r="182" spans="1:11" x14ac:dyDescent="0.2">
      <c r="A182" s="20"/>
      <c r="B182" s="33"/>
      <c r="C182" s="11" t="s">
        <v>5</v>
      </c>
      <c r="D182" s="10" t="s">
        <v>45</v>
      </c>
      <c r="E182" s="27">
        <v>1</v>
      </c>
      <c r="F182" s="12">
        <v>422</v>
      </c>
      <c r="G182" s="13">
        <f>E182*F182</f>
        <v>422</v>
      </c>
    </row>
    <row r="183" spans="1:11" x14ac:dyDescent="0.2">
      <c r="A183" s="20"/>
      <c r="B183" s="33"/>
      <c r="C183" s="11"/>
      <c r="D183" s="10"/>
      <c r="E183" s="27"/>
      <c r="F183" s="12"/>
      <c r="G183" s="13"/>
    </row>
    <row r="184" spans="1:11" x14ac:dyDescent="0.2">
      <c r="A184" s="20"/>
      <c r="B184" s="33"/>
      <c r="C184" s="25" t="s">
        <v>112</v>
      </c>
      <c r="D184" s="10"/>
      <c r="E184" s="27"/>
      <c r="F184" s="12"/>
      <c r="G184" s="13"/>
    </row>
    <row r="185" spans="1:11" ht="21" x14ac:dyDescent="0.2">
      <c r="A185" s="20">
        <v>51</v>
      </c>
      <c r="B185" s="33" t="s">
        <v>116</v>
      </c>
      <c r="C185" s="25" t="s">
        <v>113</v>
      </c>
      <c r="D185" s="10"/>
      <c r="E185" s="27"/>
      <c r="F185" s="12"/>
      <c r="G185" s="13"/>
    </row>
    <row r="186" spans="1:11" x14ac:dyDescent="0.2">
      <c r="A186" s="20"/>
      <c r="B186" s="33"/>
      <c r="C186" s="11" t="s">
        <v>5</v>
      </c>
      <c r="D186" s="10" t="s">
        <v>114</v>
      </c>
      <c r="E186" s="27">
        <v>10</v>
      </c>
      <c r="F186" s="12">
        <v>34.130000000000003</v>
      </c>
      <c r="G186" s="13">
        <f>E186*F186</f>
        <v>341.3</v>
      </c>
    </row>
    <row r="187" spans="1:11" ht="13.5" thickBot="1" x14ac:dyDescent="0.25">
      <c r="A187" s="20"/>
      <c r="B187" s="33"/>
      <c r="C187" s="11"/>
      <c r="D187" s="10"/>
      <c r="E187" s="27"/>
      <c r="F187" s="12"/>
      <c r="G187" s="13"/>
    </row>
    <row r="188" spans="1:11" ht="14.25" thickTop="1" thickBot="1" x14ac:dyDescent="0.25">
      <c r="A188" s="51" t="s">
        <v>105</v>
      </c>
      <c r="B188" s="52"/>
      <c r="C188" s="52"/>
      <c r="D188" s="52"/>
      <c r="E188" s="52"/>
      <c r="F188" s="52"/>
      <c r="G188" s="23"/>
    </row>
    <row r="189" spans="1:11" ht="13.5" thickTop="1" x14ac:dyDescent="0.2">
      <c r="A189" s="20"/>
      <c r="B189" s="34"/>
      <c r="C189" s="14"/>
      <c r="D189" s="10"/>
      <c r="E189" s="11"/>
      <c r="F189" s="12"/>
      <c r="G189" s="13"/>
      <c r="K189" s="2"/>
    </row>
    <row r="190" spans="1:11" s="35" customFormat="1" ht="84" x14ac:dyDescent="0.2">
      <c r="A190" s="37"/>
      <c r="B190" s="34"/>
      <c r="C190" s="25" t="s">
        <v>35</v>
      </c>
      <c r="D190" s="26"/>
      <c r="E190" s="27"/>
      <c r="F190" s="28"/>
      <c r="G190" s="29"/>
      <c r="K190" s="38"/>
    </row>
    <row r="191" spans="1:11" s="35" customFormat="1" ht="21" x14ac:dyDescent="0.2">
      <c r="A191" s="37"/>
      <c r="B191" s="34">
        <v>25168</v>
      </c>
      <c r="C191" s="25" t="s">
        <v>36</v>
      </c>
      <c r="D191" s="26"/>
      <c r="E191" s="27"/>
      <c r="F191" s="28"/>
      <c r="G191" s="29"/>
      <c r="K191" s="38"/>
    </row>
    <row r="192" spans="1:11" s="35" customFormat="1" x14ac:dyDescent="0.2">
      <c r="A192" s="37">
        <v>52</v>
      </c>
      <c r="B192" s="34" t="s">
        <v>107</v>
      </c>
      <c r="C192" s="25" t="s">
        <v>106</v>
      </c>
      <c r="D192" s="26"/>
      <c r="E192" s="27"/>
      <c r="F192" s="28"/>
      <c r="G192" s="29"/>
      <c r="K192" s="38"/>
    </row>
    <row r="193" spans="1:11" s="35" customFormat="1" x14ac:dyDescent="0.2">
      <c r="A193" s="37"/>
      <c r="B193" s="33"/>
      <c r="C193" s="27" t="s">
        <v>5</v>
      </c>
      <c r="D193" s="26" t="s">
        <v>45</v>
      </c>
      <c r="E193" s="27">
        <v>20</v>
      </c>
      <c r="F193" s="28">
        <v>182.71</v>
      </c>
      <c r="G193" s="29">
        <f>E193*F193</f>
        <v>3654.2000000000003</v>
      </c>
      <c r="K193" s="38"/>
    </row>
    <row r="194" spans="1:11" x14ac:dyDescent="0.2">
      <c r="A194" s="20"/>
      <c r="B194" s="34"/>
      <c r="C194" s="39"/>
      <c r="D194" s="26"/>
      <c r="E194" s="27"/>
      <c r="F194" s="28"/>
      <c r="G194" s="29"/>
      <c r="K194" s="2"/>
    </row>
    <row r="195" spans="1:11" ht="52.5" x14ac:dyDescent="0.2">
      <c r="A195" s="20"/>
      <c r="B195" s="33"/>
      <c r="C195" s="25" t="s">
        <v>29</v>
      </c>
      <c r="D195" s="26"/>
      <c r="E195" s="27"/>
      <c r="F195" s="28"/>
      <c r="G195" s="29"/>
    </row>
    <row r="196" spans="1:11" x14ac:dyDescent="0.2">
      <c r="A196" s="20">
        <v>53</v>
      </c>
      <c r="B196" s="33" t="s">
        <v>31</v>
      </c>
      <c r="C196" s="25" t="s">
        <v>30</v>
      </c>
      <c r="D196" s="26"/>
      <c r="E196" s="27"/>
      <c r="F196" s="28"/>
      <c r="G196" s="29"/>
    </row>
    <row r="197" spans="1:11" s="35" customFormat="1" x14ac:dyDescent="0.2">
      <c r="A197" s="37"/>
      <c r="B197" s="33"/>
      <c r="C197" s="27" t="s">
        <v>5</v>
      </c>
      <c r="D197" s="26" t="s">
        <v>45</v>
      </c>
      <c r="E197" s="27">
        <v>5</v>
      </c>
      <c r="F197" s="28">
        <v>67.97</v>
      </c>
      <c r="G197" s="29">
        <f>E197*F197</f>
        <v>339.85</v>
      </c>
      <c r="K197" s="38"/>
    </row>
    <row r="198" spans="1:11" x14ac:dyDescent="0.2">
      <c r="A198" s="20"/>
      <c r="B198" s="33"/>
      <c r="C198" s="25"/>
      <c r="D198" s="26"/>
      <c r="E198" s="27"/>
      <c r="F198" s="28"/>
      <c r="G198" s="29"/>
    </row>
    <row r="199" spans="1:11" ht="42" x14ac:dyDescent="0.2">
      <c r="A199" s="20"/>
      <c r="B199" s="33"/>
      <c r="C199" s="25" t="s">
        <v>32</v>
      </c>
      <c r="D199" s="26"/>
      <c r="E199" s="27"/>
      <c r="F199" s="28"/>
      <c r="G199" s="29"/>
    </row>
    <row r="200" spans="1:11" x14ac:dyDescent="0.2">
      <c r="A200" s="20">
        <v>54</v>
      </c>
      <c r="B200" s="33" t="s">
        <v>34</v>
      </c>
      <c r="C200" s="25" t="s">
        <v>33</v>
      </c>
      <c r="D200" s="26"/>
      <c r="E200" s="27"/>
      <c r="F200" s="28"/>
      <c r="G200" s="29"/>
    </row>
    <row r="201" spans="1:11" s="35" customFormat="1" x14ac:dyDescent="0.2">
      <c r="A201" s="37"/>
      <c r="B201" s="33"/>
      <c r="C201" s="27" t="s">
        <v>5</v>
      </c>
      <c r="D201" s="26" t="s">
        <v>45</v>
      </c>
      <c r="E201" s="27">
        <v>5</v>
      </c>
      <c r="F201" s="28">
        <v>54.83</v>
      </c>
      <c r="G201" s="29">
        <f>E201*F201</f>
        <v>274.14999999999998</v>
      </c>
      <c r="K201" s="38"/>
    </row>
    <row r="202" spans="1:11" x14ac:dyDescent="0.2">
      <c r="A202" s="20"/>
      <c r="B202" s="34"/>
      <c r="C202" s="14"/>
      <c r="D202" s="10"/>
      <c r="E202" s="11"/>
      <c r="F202" s="12"/>
      <c r="G202" s="13"/>
      <c r="K202" s="2"/>
    </row>
    <row r="203" spans="1:11" x14ac:dyDescent="0.2">
      <c r="A203" s="20"/>
      <c r="B203" s="33"/>
      <c r="C203" s="10"/>
      <c r="D203" s="10"/>
      <c r="E203" s="11"/>
      <c r="F203" s="12"/>
      <c r="G203" s="13"/>
    </row>
    <row r="204" spans="1:11" x14ac:dyDescent="0.2">
      <c r="A204" s="20"/>
      <c r="B204" s="33"/>
      <c r="C204" s="15" t="s">
        <v>6</v>
      </c>
      <c r="D204" s="10"/>
      <c r="E204" s="11"/>
      <c r="F204" s="12"/>
      <c r="G204" s="22">
        <f>SUM(G4:G203)</f>
        <v>276966.78487199999</v>
      </c>
    </row>
    <row r="205" spans="1:11" x14ac:dyDescent="0.2">
      <c r="A205" s="20"/>
      <c r="B205" s="33"/>
      <c r="C205" s="9"/>
      <c r="D205" s="10"/>
      <c r="E205" s="11"/>
      <c r="F205" s="12"/>
      <c r="G205" s="13"/>
    </row>
    <row r="206" spans="1:11" x14ac:dyDescent="0.2">
      <c r="A206" s="20"/>
      <c r="B206" s="33"/>
      <c r="C206" s="9"/>
      <c r="D206" s="10"/>
      <c r="E206" s="11"/>
      <c r="F206" s="12"/>
      <c r="G206" s="13"/>
    </row>
    <row r="207" spans="1:11" ht="13.5" thickBot="1" x14ac:dyDescent="0.25">
      <c r="A207" s="16"/>
      <c r="B207" s="32"/>
      <c r="C207" s="5"/>
      <c r="D207" s="16"/>
      <c r="E207" s="17"/>
      <c r="F207" s="18"/>
      <c r="G207" s="18"/>
    </row>
    <row r="209" spans="1:1026" x14ac:dyDescent="0.2">
      <c r="C209" s="1" t="s">
        <v>142</v>
      </c>
    </row>
    <row r="214" spans="1:1026" s="2" customFormat="1" x14ac:dyDescent="0.2">
      <c r="A214" s="21"/>
      <c r="B214" s="35"/>
      <c r="C214" s="1"/>
      <c r="D214" s="1"/>
      <c r="E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c r="FN214" s="1"/>
      <c r="FO214" s="1"/>
      <c r="FP214" s="1"/>
      <c r="FQ214" s="1"/>
      <c r="FR214" s="1"/>
      <c r="FS214" s="1"/>
      <c r="FT214" s="1"/>
      <c r="FU214" s="1"/>
      <c r="FV214" s="1"/>
      <c r="FW214" s="1"/>
      <c r="FX214" s="1"/>
      <c r="FY214" s="1"/>
      <c r="FZ214" s="1"/>
      <c r="GA214" s="1"/>
      <c r="GB214" s="1"/>
      <c r="GC214" s="1"/>
      <c r="GD214" s="1"/>
      <c r="GE214" s="1"/>
      <c r="GF214" s="1"/>
      <c r="GG214" s="1"/>
      <c r="GH214" s="1"/>
      <c r="GI214" s="1"/>
      <c r="GJ214" s="1"/>
      <c r="GK214" s="1"/>
      <c r="GL214" s="1"/>
      <c r="GM214" s="1"/>
      <c r="GN214" s="1"/>
      <c r="GO214" s="1"/>
      <c r="GP214" s="1"/>
      <c r="GQ214" s="1"/>
      <c r="GR214" s="1"/>
      <c r="GS214" s="1"/>
      <c r="GT214" s="1"/>
      <c r="GU214" s="1"/>
      <c r="GV214" s="1"/>
      <c r="GW214" s="1"/>
      <c r="GX214" s="1"/>
      <c r="GY214" s="1"/>
      <c r="GZ214" s="1"/>
      <c r="HA214" s="1"/>
      <c r="HB214" s="1"/>
      <c r="HC214" s="1"/>
      <c r="HD214" s="1"/>
      <c r="HE214" s="1"/>
      <c r="HF214" s="1"/>
      <c r="HG214" s="1"/>
      <c r="HH214" s="1"/>
      <c r="HI214" s="1"/>
      <c r="HJ214" s="1"/>
      <c r="HK214" s="1"/>
      <c r="HL214" s="1"/>
      <c r="HM214" s="1"/>
      <c r="HN214" s="1"/>
      <c r="HO214" s="1"/>
      <c r="HP214" s="1"/>
      <c r="HQ214" s="1"/>
      <c r="HR214" s="1"/>
      <c r="HS214" s="1"/>
      <c r="HT214" s="1"/>
      <c r="HU214" s="1"/>
      <c r="HV214" s="1"/>
      <c r="HW214" s="1"/>
      <c r="HX214" s="1"/>
      <c r="HY214" s="1"/>
      <c r="HZ214" s="1"/>
      <c r="IA214" s="1"/>
      <c r="IB214" s="1"/>
      <c r="IC214" s="1"/>
      <c r="ID214" s="1"/>
      <c r="IE214" s="1"/>
      <c r="IF214" s="1"/>
      <c r="IG214" s="1"/>
      <c r="IH214" s="1"/>
      <c r="II214" s="1"/>
      <c r="IJ214" s="1"/>
      <c r="IK214" s="1"/>
      <c r="IL214" s="1"/>
      <c r="IM214" s="1"/>
      <c r="IN214" s="1"/>
      <c r="IO214" s="1"/>
      <c r="IP214" s="1"/>
      <c r="IQ214" s="1"/>
      <c r="IR214" s="1"/>
      <c r="IS214" s="1"/>
      <c r="IT214" s="1"/>
      <c r="IU214" s="1"/>
      <c r="IV214" s="1"/>
      <c r="IW214" s="1"/>
      <c r="IX214" s="1"/>
      <c r="IY214" s="1"/>
      <c r="IZ214" s="1"/>
      <c r="JA214" s="1"/>
      <c r="JB214" s="1"/>
      <c r="JC214" s="1"/>
      <c r="JD214" s="1"/>
      <c r="JE214" s="1"/>
      <c r="JF214" s="1"/>
      <c r="JG214" s="1"/>
      <c r="JH214" s="1"/>
      <c r="JI214" s="1"/>
      <c r="JJ214" s="1"/>
      <c r="JK214" s="1"/>
      <c r="JL214" s="1"/>
      <c r="JM214" s="1"/>
      <c r="JN214" s="1"/>
      <c r="JO214" s="1"/>
      <c r="JP214" s="1"/>
      <c r="JQ214" s="1"/>
      <c r="JR214" s="1"/>
      <c r="JS214" s="1"/>
      <c r="JT214" s="1"/>
      <c r="JU214" s="1"/>
      <c r="JV214" s="1"/>
      <c r="JW214" s="1"/>
      <c r="JX214" s="1"/>
      <c r="JY214" s="1"/>
      <c r="JZ214" s="1"/>
      <c r="KA214" s="1"/>
      <c r="KB214" s="1"/>
      <c r="KC214" s="1"/>
      <c r="KD214" s="1"/>
      <c r="KE214" s="1"/>
      <c r="KF214" s="1"/>
      <c r="KG214" s="1"/>
      <c r="KH214" s="1"/>
      <c r="KI214" s="1"/>
      <c r="KJ214" s="1"/>
      <c r="KK214" s="1"/>
      <c r="KL214" s="1"/>
      <c r="KM214" s="1"/>
      <c r="KN214" s="1"/>
      <c r="KO214" s="1"/>
      <c r="KP214" s="1"/>
      <c r="KQ214" s="1"/>
      <c r="KR214" s="1"/>
      <c r="KS214" s="1"/>
      <c r="KT214" s="1"/>
      <c r="KU214" s="1"/>
      <c r="KV214" s="1"/>
      <c r="KW214" s="1"/>
      <c r="KX214" s="1"/>
      <c r="KY214" s="1"/>
      <c r="KZ214" s="1"/>
      <c r="LA214" s="1"/>
      <c r="LB214" s="1"/>
      <c r="LC214" s="1"/>
      <c r="LD214" s="1"/>
      <c r="LE214" s="1"/>
      <c r="LF214" s="1"/>
      <c r="LG214" s="1"/>
      <c r="LH214" s="1"/>
      <c r="LI214" s="1"/>
      <c r="LJ214" s="1"/>
      <c r="LK214" s="1"/>
      <c r="LL214" s="1"/>
      <c r="LM214" s="1"/>
      <c r="LN214" s="1"/>
      <c r="LO214" s="1"/>
      <c r="LP214" s="1"/>
      <c r="LQ214" s="1"/>
      <c r="LR214" s="1"/>
      <c r="LS214" s="1"/>
      <c r="LT214" s="1"/>
      <c r="LU214" s="1"/>
      <c r="LV214" s="1"/>
      <c r="LW214" s="1"/>
      <c r="LX214" s="1"/>
      <c r="LY214" s="1"/>
      <c r="LZ214" s="1"/>
      <c r="MA214" s="1"/>
      <c r="MB214" s="1"/>
      <c r="MC214" s="1"/>
      <c r="MD214" s="1"/>
      <c r="ME214" s="1"/>
      <c r="MF214" s="1"/>
      <c r="MG214" s="1"/>
      <c r="MH214" s="1"/>
      <c r="MI214" s="1"/>
      <c r="MJ214" s="1"/>
      <c r="MK214" s="1"/>
      <c r="ML214" s="1"/>
      <c r="MM214" s="1"/>
      <c r="MN214" s="1"/>
      <c r="MO214" s="1"/>
      <c r="MP214" s="1"/>
      <c r="MQ214" s="1"/>
      <c r="MR214" s="1"/>
      <c r="MS214" s="1"/>
      <c r="MT214" s="1"/>
      <c r="MU214" s="1"/>
      <c r="MV214" s="1"/>
      <c r="MW214" s="1"/>
      <c r="MX214" s="1"/>
      <c r="MY214" s="1"/>
      <c r="MZ214" s="1"/>
      <c r="NA214" s="1"/>
      <c r="NB214" s="1"/>
      <c r="NC214" s="1"/>
      <c r="ND214" s="1"/>
      <c r="NE214" s="1"/>
      <c r="NF214" s="1"/>
      <c r="NG214" s="1"/>
      <c r="NH214" s="1"/>
      <c r="NI214" s="1"/>
      <c r="NJ214" s="1"/>
      <c r="NK214" s="1"/>
      <c r="NL214" s="1"/>
      <c r="NM214" s="1"/>
      <c r="NN214" s="1"/>
      <c r="NO214" s="1"/>
      <c r="NP214" s="1"/>
      <c r="NQ214" s="1"/>
      <c r="NR214" s="1"/>
      <c r="NS214" s="1"/>
      <c r="NT214" s="1"/>
      <c r="NU214" s="1"/>
      <c r="NV214" s="1"/>
      <c r="NW214" s="1"/>
      <c r="NX214" s="1"/>
      <c r="NY214" s="1"/>
      <c r="NZ214" s="1"/>
      <c r="OA214" s="1"/>
      <c r="OB214" s="1"/>
      <c r="OC214" s="1"/>
      <c r="OD214" s="1"/>
      <c r="OE214" s="1"/>
      <c r="OF214" s="1"/>
      <c r="OG214" s="1"/>
      <c r="OH214" s="1"/>
      <c r="OI214" s="1"/>
      <c r="OJ214" s="1"/>
      <c r="OK214" s="1"/>
      <c r="OL214" s="1"/>
      <c r="OM214" s="1"/>
      <c r="ON214" s="1"/>
      <c r="OO214" s="1"/>
      <c r="OP214" s="1"/>
      <c r="OQ214" s="1"/>
      <c r="OR214" s="1"/>
      <c r="OS214" s="1"/>
      <c r="OT214" s="1"/>
      <c r="OU214" s="1"/>
      <c r="OV214" s="1"/>
      <c r="OW214" s="1"/>
      <c r="OX214" s="1"/>
      <c r="OY214" s="1"/>
      <c r="OZ214" s="1"/>
      <c r="PA214" s="1"/>
      <c r="PB214" s="1"/>
      <c r="PC214" s="1"/>
      <c r="PD214" s="1"/>
      <c r="PE214" s="1"/>
      <c r="PF214" s="1"/>
      <c r="PG214" s="1"/>
      <c r="PH214" s="1"/>
      <c r="PI214" s="1"/>
      <c r="PJ214" s="1"/>
      <c r="PK214" s="1"/>
      <c r="PL214" s="1"/>
      <c r="PM214" s="1"/>
      <c r="PN214" s="1"/>
      <c r="PO214" s="1"/>
      <c r="PP214" s="1"/>
      <c r="PQ214" s="1"/>
      <c r="PR214" s="1"/>
      <c r="PS214" s="1"/>
      <c r="PT214" s="1"/>
      <c r="PU214" s="1"/>
      <c r="PV214" s="1"/>
      <c r="PW214" s="1"/>
      <c r="PX214" s="1"/>
      <c r="PY214" s="1"/>
      <c r="PZ214" s="1"/>
      <c r="QA214" s="1"/>
      <c r="QB214" s="1"/>
      <c r="QC214" s="1"/>
      <c r="QD214" s="1"/>
      <c r="QE214" s="1"/>
      <c r="QF214" s="1"/>
      <c r="QG214" s="1"/>
      <c r="QH214" s="1"/>
      <c r="QI214" s="1"/>
      <c r="QJ214" s="1"/>
      <c r="QK214" s="1"/>
      <c r="QL214" s="1"/>
      <c r="QM214" s="1"/>
      <c r="QN214" s="1"/>
      <c r="QO214" s="1"/>
      <c r="QP214" s="1"/>
      <c r="QQ214" s="1"/>
      <c r="QR214" s="1"/>
      <c r="QS214" s="1"/>
      <c r="QT214" s="1"/>
      <c r="QU214" s="1"/>
      <c r="QV214" s="1"/>
      <c r="QW214" s="1"/>
      <c r="QX214" s="1"/>
      <c r="QY214" s="1"/>
      <c r="QZ214" s="1"/>
      <c r="RA214" s="1"/>
      <c r="RB214" s="1"/>
      <c r="RC214" s="1"/>
      <c r="RD214" s="1"/>
      <c r="RE214" s="1"/>
      <c r="RF214" s="1"/>
      <c r="RG214" s="1"/>
      <c r="RH214" s="1"/>
      <c r="RI214" s="1"/>
      <c r="RJ214" s="1"/>
      <c r="RK214" s="1"/>
      <c r="RL214" s="1"/>
      <c r="RM214" s="1"/>
      <c r="RN214" s="1"/>
      <c r="RO214" s="1"/>
      <c r="RP214" s="1"/>
      <c r="RQ214" s="1"/>
      <c r="RR214" s="1"/>
      <c r="RS214" s="1"/>
      <c r="RT214" s="1"/>
      <c r="RU214" s="1"/>
      <c r="RV214" s="1"/>
      <c r="RW214" s="1"/>
      <c r="RX214" s="1"/>
      <c r="RY214" s="1"/>
      <c r="RZ214" s="1"/>
      <c r="SA214" s="1"/>
      <c r="SB214" s="1"/>
      <c r="SC214" s="1"/>
      <c r="SD214" s="1"/>
      <c r="SE214" s="1"/>
      <c r="SF214" s="1"/>
      <c r="SG214" s="1"/>
      <c r="SH214" s="1"/>
      <c r="SI214" s="1"/>
      <c r="SJ214" s="1"/>
      <c r="SK214" s="1"/>
      <c r="SL214" s="1"/>
      <c r="SM214" s="1"/>
      <c r="SN214" s="1"/>
      <c r="SO214" s="1"/>
      <c r="SP214" s="1"/>
      <c r="SQ214" s="1"/>
      <c r="SR214" s="1"/>
      <c r="SS214" s="1"/>
      <c r="ST214" s="1"/>
      <c r="SU214" s="1"/>
      <c r="SV214" s="1"/>
      <c r="SW214" s="1"/>
      <c r="SX214" s="1"/>
      <c r="SY214" s="1"/>
      <c r="SZ214" s="1"/>
      <c r="TA214" s="1"/>
      <c r="TB214" s="1"/>
      <c r="TC214" s="1"/>
      <c r="TD214" s="1"/>
      <c r="TE214" s="1"/>
      <c r="TF214" s="1"/>
      <c r="TG214" s="1"/>
      <c r="TH214" s="1"/>
      <c r="TI214" s="1"/>
      <c r="TJ214" s="1"/>
      <c r="TK214" s="1"/>
      <c r="TL214" s="1"/>
      <c r="TM214" s="1"/>
      <c r="TN214" s="1"/>
      <c r="TO214" s="1"/>
      <c r="TP214" s="1"/>
      <c r="TQ214" s="1"/>
      <c r="TR214" s="1"/>
      <c r="TS214" s="1"/>
      <c r="TT214" s="1"/>
      <c r="TU214" s="1"/>
      <c r="TV214" s="1"/>
      <c r="TW214" s="1"/>
      <c r="TX214" s="1"/>
      <c r="TY214" s="1"/>
      <c r="TZ214" s="1"/>
      <c r="UA214" s="1"/>
      <c r="UB214" s="1"/>
      <c r="UC214" s="1"/>
      <c r="UD214" s="1"/>
      <c r="UE214" s="1"/>
      <c r="UF214" s="1"/>
      <c r="UG214" s="1"/>
      <c r="UH214" s="1"/>
      <c r="UI214" s="1"/>
      <c r="UJ214" s="1"/>
      <c r="UK214" s="1"/>
      <c r="UL214" s="1"/>
      <c r="UM214" s="1"/>
      <c r="UN214" s="1"/>
      <c r="UO214" s="1"/>
      <c r="UP214" s="1"/>
      <c r="UQ214" s="1"/>
      <c r="UR214" s="1"/>
      <c r="US214" s="1"/>
      <c r="UT214" s="1"/>
      <c r="UU214" s="1"/>
      <c r="UV214" s="1"/>
      <c r="UW214" s="1"/>
      <c r="UX214" s="1"/>
      <c r="UY214" s="1"/>
      <c r="UZ214" s="1"/>
      <c r="VA214" s="1"/>
      <c r="VB214" s="1"/>
      <c r="VC214" s="1"/>
      <c r="VD214" s="1"/>
      <c r="VE214" s="1"/>
      <c r="VF214" s="1"/>
      <c r="VG214" s="1"/>
      <c r="VH214" s="1"/>
      <c r="VI214" s="1"/>
      <c r="VJ214" s="1"/>
      <c r="VK214" s="1"/>
      <c r="VL214" s="1"/>
      <c r="VM214" s="1"/>
      <c r="VN214" s="1"/>
      <c r="VO214" s="1"/>
      <c r="VP214" s="1"/>
      <c r="VQ214" s="1"/>
      <c r="VR214" s="1"/>
      <c r="VS214" s="1"/>
      <c r="VT214" s="1"/>
      <c r="VU214" s="1"/>
      <c r="VV214" s="1"/>
      <c r="VW214" s="1"/>
      <c r="VX214" s="1"/>
      <c r="VY214" s="1"/>
      <c r="VZ214" s="1"/>
      <c r="WA214" s="1"/>
      <c r="WB214" s="1"/>
      <c r="WC214" s="1"/>
      <c r="WD214" s="1"/>
      <c r="WE214" s="1"/>
      <c r="WF214" s="1"/>
      <c r="WG214" s="1"/>
      <c r="WH214" s="1"/>
      <c r="WI214" s="1"/>
      <c r="WJ214" s="1"/>
      <c r="WK214" s="1"/>
      <c r="WL214" s="1"/>
      <c r="WM214" s="1"/>
      <c r="WN214" s="1"/>
      <c r="WO214" s="1"/>
      <c r="WP214" s="1"/>
      <c r="WQ214" s="1"/>
      <c r="WR214" s="1"/>
      <c r="WS214" s="1"/>
      <c r="WT214" s="1"/>
      <c r="WU214" s="1"/>
      <c r="WV214" s="1"/>
      <c r="WW214" s="1"/>
      <c r="WX214" s="1"/>
      <c r="WY214" s="1"/>
      <c r="WZ214" s="1"/>
      <c r="XA214" s="1"/>
      <c r="XB214" s="1"/>
      <c r="XC214" s="1"/>
      <c r="XD214" s="1"/>
      <c r="XE214" s="1"/>
      <c r="XF214" s="1"/>
      <c r="XG214" s="1"/>
      <c r="XH214" s="1"/>
      <c r="XI214" s="1"/>
      <c r="XJ214" s="1"/>
      <c r="XK214" s="1"/>
      <c r="XL214" s="1"/>
      <c r="XM214" s="1"/>
      <c r="XN214" s="1"/>
      <c r="XO214" s="1"/>
      <c r="XP214" s="1"/>
      <c r="XQ214" s="1"/>
      <c r="XR214" s="1"/>
      <c r="XS214" s="1"/>
      <c r="XT214" s="1"/>
      <c r="XU214" s="1"/>
      <c r="XV214" s="1"/>
      <c r="XW214" s="1"/>
      <c r="XX214" s="1"/>
      <c r="XY214" s="1"/>
      <c r="XZ214" s="1"/>
      <c r="YA214" s="1"/>
      <c r="YB214" s="1"/>
      <c r="YC214" s="1"/>
      <c r="YD214" s="1"/>
      <c r="YE214" s="1"/>
      <c r="YF214" s="1"/>
      <c r="YG214" s="1"/>
      <c r="YH214" s="1"/>
      <c r="YI214" s="1"/>
      <c r="YJ214" s="1"/>
      <c r="YK214" s="1"/>
      <c r="YL214" s="1"/>
      <c r="YM214" s="1"/>
      <c r="YN214" s="1"/>
      <c r="YO214" s="1"/>
      <c r="YP214" s="1"/>
      <c r="YQ214" s="1"/>
      <c r="YR214" s="1"/>
      <c r="YS214" s="1"/>
      <c r="YT214" s="1"/>
      <c r="YU214" s="1"/>
      <c r="YV214" s="1"/>
      <c r="YW214" s="1"/>
      <c r="YX214" s="1"/>
      <c r="YY214" s="1"/>
      <c r="YZ214" s="1"/>
      <c r="ZA214" s="1"/>
      <c r="ZB214" s="1"/>
      <c r="ZC214" s="1"/>
      <c r="ZD214" s="1"/>
      <c r="ZE214" s="1"/>
      <c r="ZF214" s="1"/>
      <c r="ZG214" s="1"/>
      <c r="ZH214" s="1"/>
      <c r="ZI214" s="1"/>
      <c r="ZJ214" s="1"/>
      <c r="ZK214" s="1"/>
      <c r="ZL214" s="1"/>
      <c r="ZM214" s="1"/>
      <c r="ZN214" s="1"/>
      <c r="ZO214" s="1"/>
      <c r="ZP214" s="1"/>
      <c r="ZQ214" s="1"/>
      <c r="ZR214" s="1"/>
      <c r="ZS214" s="1"/>
      <c r="ZT214" s="1"/>
      <c r="ZU214" s="1"/>
      <c r="ZV214" s="1"/>
      <c r="ZW214" s="1"/>
      <c r="ZX214" s="1"/>
      <c r="ZY214" s="1"/>
      <c r="ZZ214" s="1"/>
      <c r="AAA214" s="1"/>
      <c r="AAB214" s="1"/>
      <c r="AAC214" s="1"/>
      <c r="AAD214" s="1"/>
      <c r="AAE214" s="1"/>
      <c r="AAF214" s="1"/>
      <c r="AAG214" s="1"/>
      <c r="AAH214" s="1"/>
      <c r="AAI214" s="1"/>
      <c r="AAJ214" s="1"/>
      <c r="AAK214" s="1"/>
      <c r="AAL214" s="1"/>
      <c r="AAM214" s="1"/>
      <c r="AAN214" s="1"/>
      <c r="AAO214" s="1"/>
      <c r="AAP214" s="1"/>
      <c r="AAQ214" s="1"/>
      <c r="AAR214" s="1"/>
      <c r="AAS214" s="1"/>
      <c r="AAT214" s="1"/>
      <c r="AAU214" s="1"/>
      <c r="AAV214" s="1"/>
      <c r="AAW214" s="1"/>
      <c r="AAX214" s="1"/>
      <c r="AAY214" s="1"/>
      <c r="AAZ214" s="1"/>
      <c r="ABA214" s="1"/>
      <c r="ABB214" s="1"/>
      <c r="ABC214" s="1"/>
      <c r="ABD214" s="1"/>
      <c r="ABE214" s="1"/>
      <c r="ABF214" s="1"/>
      <c r="ABG214" s="1"/>
      <c r="ABH214" s="1"/>
      <c r="ABI214" s="1"/>
      <c r="ABJ214" s="1"/>
      <c r="ABK214" s="1"/>
      <c r="ABL214" s="1"/>
      <c r="ABM214" s="1"/>
      <c r="ABN214" s="1"/>
      <c r="ABO214" s="1"/>
      <c r="ABP214" s="1"/>
      <c r="ABQ214" s="1"/>
      <c r="ABR214" s="1"/>
      <c r="ABS214" s="1"/>
      <c r="ABT214" s="1"/>
      <c r="ABU214" s="1"/>
      <c r="ABV214" s="1"/>
      <c r="ABW214" s="1"/>
      <c r="ABX214" s="1"/>
      <c r="ABY214" s="1"/>
      <c r="ABZ214" s="1"/>
      <c r="ACA214" s="1"/>
      <c r="ACB214" s="1"/>
      <c r="ACC214" s="1"/>
      <c r="ACD214" s="1"/>
      <c r="ACE214" s="1"/>
      <c r="ACF214" s="1"/>
      <c r="ACG214" s="1"/>
      <c r="ACH214" s="1"/>
      <c r="ACI214" s="1"/>
      <c r="ACJ214" s="1"/>
      <c r="ACK214" s="1"/>
      <c r="ACL214" s="1"/>
      <c r="ACM214" s="1"/>
      <c r="ACN214" s="1"/>
      <c r="ACO214" s="1"/>
      <c r="ACP214" s="1"/>
      <c r="ACQ214" s="1"/>
      <c r="ACR214" s="1"/>
      <c r="ACS214" s="1"/>
      <c r="ACT214" s="1"/>
      <c r="ACU214" s="1"/>
      <c r="ACV214" s="1"/>
      <c r="ACW214" s="1"/>
      <c r="ACX214" s="1"/>
      <c r="ACY214" s="1"/>
      <c r="ACZ214" s="1"/>
      <c r="ADA214" s="1"/>
      <c r="ADB214" s="1"/>
      <c r="ADC214" s="1"/>
      <c r="ADD214" s="1"/>
      <c r="ADE214" s="1"/>
      <c r="ADF214" s="1"/>
      <c r="ADG214" s="1"/>
      <c r="ADH214" s="1"/>
      <c r="ADI214" s="1"/>
      <c r="ADJ214" s="1"/>
      <c r="ADK214" s="1"/>
      <c r="ADL214" s="1"/>
      <c r="ADM214" s="1"/>
      <c r="ADN214" s="1"/>
      <c r="ADO214" s="1"/>
      <c r="ADP214" s="1"/>
      <c r="ADQ214" s="1"/>
      <c r="ADR214" s="1"/>
      <c r="ADS214" s="1"/>
      <c r="ADT214" s="1"/>
      <c r="ADU214" s="1"/>
      <c r="ADV214" s="1"/>
      <c r="ADW214" s="1"/>
      <c r="ADX214" s="1"/>
      <c r="ADY214" s="1"/>
      <c r="ADZ214" s="1"/>
      <c r="AEA214" s="1"/>
      <c r="AEB214" s="1"/>
      <c r="AEC214" s="1"/>
      <c r="AED214" s="1"/>
      <c r="AEE214" s="1"/>
      <c r="AEF214" s="1"/>
      <c r="AEG214" s="1"/>
      <c r="AEH214" s="1"/>
      <c r="AEI214" s="1"/>
      <c r="AEJ214" s="1"/>
      <c r="AEK214" s="1"/>
      <c r="AEL214" s="1"/>
      <c r="AEM214" s="1"/>
      <c r="AEN214" s="1"/>
      <c r="AEO214" s="1"/>
      <c r="AEP214" s="1"/>
      <c r="AEQ214" s="1"/>
      <c r="AER214" s="1"/>
      <c r="AES214" s="1"/>
      <c r="AET214" s="1"/>
      <c r="AEU214" s="1"/>
      <c r="AEV214" s="1"/>
      <c r="AEW214" s="1"/>
      <c r="AEX214" s="1"/>
      <c r="AEY214" s="1"/>
      <c r="AEZ214" s="1"/>
      <c r="AFA214" s="1"/>
      <c r="AFB214" s="1"/>
      <c r="AFC214" s="1"/>
      <c r="AFD214" s="1"/>
      <c r="AFE214" s="1"/>
      <c r="AFF214" s="1"/>
      <c r="AFG214" s="1"/>
      <c r="AFH214" s="1"/>
      <c r="AFI214" s="1"/>
      <c r="AFJ214" s="1"/>
      <c r="AFK214" s="1"/>
      <c r="AFL214" s="1"/>
      <c r="AFM214" s="1"/>
      <c r="AFN214" s="1"/>
      <c r="AFO214" s="1"/>
      <c r="AFP214" s="1"/>
      <c r="AFQ214" s="1"/>
      <c r="AFR214" s="1"/>
      <c r="AFS214" s="1"/>
      <c r="AFT214" s="1"/>
      <c r="AFU214" s="1"/>
      <c r="AFV214" s="1"/>
      <c r="AFW214" s="1"/>
      <c r="AFX214" s="1"/>
      <c r="AFY214" s="1"/>
      <c r="AFZ214" s="1"/>
      <c r="AGA214" s="1"/>
      <c r="AGB214" s="1"/>
      <c r="AGC214" s="1"/>
      <c r="AGD214" s="1"/>
      <c r="AGE214" s="1"/>
      <c r="AGF214" s="1"/>
      <c r="AGG214" s="1"/>
      <c r="AGH214" s="1"/>
      <c r="AGI214" s="1"/>
      <c r="AGJ214" s="1"/>
      <c r="AGK214" s="1"/>
      <c r="AGL214" s="1"/>
      <c r="AGM214" s="1"/>
      <c r="AGN214" s="1"/>
      <c r="AGO214" s="1"/>
      <c r="AGP214" s="1"/>
      <c r="AGQ214" s="1"/>
      <c r="AGR214" s="1"/>
      <c r="AGS214" s="1"/>
      <c r="AGT214" s="1"/>
      <c r="AGU214" s="1"/>
      <c r="AGV214" s="1"/>
      <c r="AGW214" s="1"/>
      <c r="AGX214" s="1"/>
      <c r="AGY214" s="1"/>
      <c r="AGZ214" s="1"/>
      <c r="AHA214" s="1"/>
      <c r="AHB214" s="1"/>
      <c r="AHC214" s="1"/>
      <c r="AHD214" s="1"/>
      <c r="AHE214" s="1"/>
      <c r="AHF214" s="1"/>
      <c r="AHG214" s="1"/>
      <c r="AHH214" s="1"/>
      <c r="AHI214" s="1"/>
      <c r="AHJ214" s="1"/>
      <c r="AHK214" s="1"/>
      <c r="AHL214" s="1"/>
      <c r="AHM214" s="1"/>
      <c r="AHN214" s="1"/>
      <c r="AHO214" s="1"/>
      <c r="AHP214" s="1"/>
      <c r="AHQ214" s="1"/>
      <c r="AHR214" s="1"/>
      <c r="AHS214" s="1"/>
      <c r="AHT214" s="1"/>
      <c r="AHU214" s="1"/>
      <c r="AHV214" s="1"/>
      <c r="AHW214" s="1"/>
      <c r="AHX214" s="1"/>
      <c r="AHY214" s="1"/>
      <c r="AHZ214" s="1"/>
      <c r="AIA214" s="1"/>
      <c r="AIB214" s="1"/>
      <c r="AIC214" s="1"/>
      <c r="AID214" s="1"/>
      <c r="AIE214" s="1"/>
      <c r="AIF214" s="1"/>
      <c r="AIG214" s="1"/>
      <c r="AIH214" s="1"/>
      <c r="AII214" s="1"/>
      <c r="AIJ214" s="1"/>
      <c r="AIK214" s="1"/>
      <c r="AIL214" s="1"/>
      <c r="AIM214" s="1"/>
      <c r="AIN214" s="1"/>
      <c r="AIO214" s="1"/>
      <c r="AIP214" s="1"/>
      <c r="AIQ214" s="1"/>
      <c r="AIR214" s="1"/>
      <c r="AIS214" s="1"/>
      <c r="AIT214" s="1"/>
      <c r="AIU214" s="1"/>
      <c r="AIV214" s="1"/>
      <c r="AIW214" s="1"/>
      <c r="AIX214" s="1"/>
      <c r="AIY214" s="1"/>
      <c r="AIZ214" s="1"/>
      <c r="AJA214" s="1"/>
      <c r="AJB214" s="1"/>
      <c r="AJC214" s="1"/>
      <c r="AJD214" s="1"/>
      <c r="AJE214" s="1"/>
      <c r="AJF214" s="1"/>
      <c r="AJG214" s="1"/>
      <c r="AJH214" s="1"/>
      <c r="AJI214" s="1"/>
      <c r="AJJ214" s="1"/>
      <c r="AJK214" s="1"/>
      <c r="AJL214" s="1"/>
      <c r="AJM214" s="1"/>
      <c r="AJN214" s="1"/>
      <c r="AJO214" s="1"/>
      <c r="AJP214" s="1"/>
      <c r="AJQ214" s="1"/>
      <c r="AJR214" s="1"/>
      <c r="AJS214" s="1"/>
      <c r="AJT214" s="1"/>
      <c r="AJU214" s="1"/>
      <c r="AJV214" s="1"/>
      <c r="AJW214" s="1"/>
      <c r="AJX214" s="1"/>
      <c r="AJY214" s="1"/>
      <c r="AJZ214" s="1"/>
      <c r="AKA214" s="1"/>
      <c r="AKB214" s="1"/>
      <c r="AKC214" s="1"/>
      <c r="AKD214" s="1"/>
      <c r="AKE214" s="1"/>
      <c r="AKF214" s="1"/>
      <c r="AKG214" s="1"/>
      <c r="AKH214" s="1"/>
      <c r="AKI214" s="1"/>
      <c r="AKJ214" s="1"/>
      <c r="AKK214" s="1"/>
      <c r="AKL214" s="1"/>
      <c r="AKM214" s="1"/>
      <c r="AKN214" s="1"/>
      <c r="AKO214" s="1"/>
      <c r="AKP214" s="1"/>
      <c r="AKQ214" s="1"/>
      <c r="AKR214" s="1"/>
      <c r="AKS214" s="1"/>
      <c r="AKT214" s="1"/>
      <c r="AKU214" s="1"/>
      <c r="AKV214" s="1"/>
      <c r="AKW214" s="1"/>
      <c r="AKX214" s="1"/>
      <c r="AKY214" s="1"/>
      <c r="AKZ214" s="1"/>
      <c r="ALA214" s="1"/>
      <c r="ALB214" s="1"/>
      <c r="ALC214" s="1"/>
      <c r="ALD214" s="1"/>
      <c r="ALE214" s="1"/>
      <c r="ALF214" s="1"/>
      <c r="ALG214" s="1"/>
      <c r="ALH214" s="1"/>
      <c r="ALI214" s="1"/>
      <c r="ALJ214" s="1"/>
      <c r="ALK214" s="1"/>
      <c r="ALL214" s="1"/>
      <c r="ALM214" s="1"/>
      <c r="ALN214" s="1"/>
      <c r="ALO214" s="1"/>
      <c r="ALP214" s="1"/>
      <c r="ALQ214" s="1"/>
      <c r="ALR214" s="1"/>
      <c r="ALS214" s="1"/>
      <c r="ALT214" s="1"/>
      <c r="ALU214" s="1"/>
      <c r="ALV214" s="1"/>
      <c r="ALW214" s="1"/>
      <c r="ALX214" s="1"/>
      <c r="ALY214" s="1"/>
      <c r="ALZ214" s="1"/>
      <c r="AMA214" s="1"/>
      <c r="AMB214" s="1"/>
      <c r="AMC214" s="1"/>
      <c r="AMD214" s="1"/>
      <c r="AME214" s="1"/>
      <c r="AMF214" s="1"/>
      <c r="AMG214" s="1"/>
      <c r="AMH214" s="1"/>
      <c r="AMI214" s="1"/>
      <c r="AMJ214" s="1"/>
      <c r="AMK214" s="1"/>
      <c r="AML214" s="1"/>
    </row>
    <row r="215" spans="1:1026" s="2" customFormat="1" x14ac:dyDescent="0.2">
      <c r="A215" s="21"/>
      <c r="B215" s="35"/>
      <c r="C215" s="1"/>
      <c r="D215" s="1"/>
      <c r="E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c r="FJ215" s="1"/>
      <c r="FK215" s="1"/>
      <c r="FL215" s="1"/>
      <c r="FM215" s="1"/>
      <c r="FN215" s="1"/>
      <c r="FO215" s="1"/>
      <c r="FP215" s="1"/>
      <c r="FQ215" s="1"/>
      <c r="FR215" s="1"/>
      <c r="FS215" s="1"/>
      <c r="FT215" s="1"/>
      <c r="FU215" s="1"/>
      <c r="FV215" s="1"/>
      <c r="FW215" s="1"/>
      <c r="FX215" s="1"/>
      <c r="FY215" s="1"/>
      <c r="FZ215" s="1"/>
      <c r="GA215" s="1"/>
      <c r="GB215" s="1"/>
      <c r="GC215" s="1"/>
      <c r="GD215" s="1"/>
      <c r="GE215" s="1"/>
      <c r="GF215" s="1"/>
      <c r="GG215" s="1"/>
      <c r="GH215" s="1"/>
      <c r="GI215" s="1"/>
      <c r="GJ215" s="1"/>
      <c r="GK215" s="1"/>
      <c r="GL215" s="1"/>
      <c r="GM215" s="1"/>
      <c r="GN215" s="1"/>
      <c r="GO215" s="1"/>
      <c r="GP215" s="1"/>
      <c r="GQ215" s="1"/>
      <c r="GR215" s="1"/>
      <c r="GS215" s="1"/>
      <c r="GT215" s="1"/>
      <c r="GU215" s="1"/>
      <c r="GV215" s="1"/>
      <c r="GW215" s="1"/>
      <c r="GX215" s="1"/>
      <c r="GY215" s="1"/>
      <c r="GZ215" s="1"/>
      <c r="HA215" s="1"/>
      <c r="HB215" s="1"/>
      <c r="HC215" s="1"/>
      <c r="HD215" s="1"/>
      <c r="HE215" s="1"/>
      <c r="HF215" s="1"/>
      <c r="HG215" s="1"/>
      <c r="HH215" s="1"/>
      <c r="HI215" s="1"/>
      <c r="HJ215" s="1"/>
      <c r="HK215" s="1"/>
      <c r="HL215" s="1"/>
      <c r="HM215" s="1"/>
      <c r="HN215" s="1"/>
      <c r="HO215" s="1"/>
      <c r="HP215" s="1"/>
      <c r="HQ215" s="1"/>
      <c r="HR215" s="1"/>
      <c r="HS215" s="1"/>
      <c r="HT215" s="1"/>
      <c r="HU215" s="1"/>
      <c r="HV215" s="1"/>
      <c r="HW215" s="1"/>
      <c r="HX215" s="1"/>
      <c r="HY215" s="1"/>
      <c r="HZ215" s="1"/>
      <c r="IA215" s="1"/>
      <c r="IB215" s="1"/>
      <c r="IC215" s="1"/>
      <c r="ID215" s="1"/>
      <c r="IE215" s="1"/>
      <c r="IF215" s="1"/>
      <c r="IG215" s="1"/>
      <c r="IH215" s="1"/>
      <c r="II215" s="1"/>
      <c r="IJ215" s="1"/>
      <c r="IK215" s="1"/>
      <c r="IL215" s="1"/>
      <c r="IM215" s="1"/>
      <c r="IN215" s="1"/>
      <c r="IO215" s="1"/>
      <c r="IP215" s="1"/>
      <c r="IQ215" s="1"/>
      <c r="IR215" s="1"/>
      <c r="IS215" s="1"/>
      <c r="IT215" s="1"/>
      <c r="IU215" s="1"/>
      <c r="IV215" s="1"/>
      <c r="IW215" s="1"/>
      <c r="IX215" s="1"/>
      <c r="IY215" s="1"/>
      <c r="IZ215" s="1"/>
      <c r="JA215" s="1"/>
      <c r="JB215" s="1"/>
      <c r="JC215" s="1"/>
      <c r="JD215" s="1"/>
      <c r="JE215" s="1"/>
      <c r="JF215" s="1"/>
      <c r="JG215" s="1"/>
      <c r="JH215" s="1"/>
      <c r="JI215" s="1"/>
      <c r="JJ215" s="1"/>
      <c r="JK215" s="1"/>
      <c r="JL215" s="1"/>
      <c r="JM215" s="1"/>
      <c r="JN215" s="1"/>
      <c r="JO215" s="1"/>
      <c r="JP215" s="1"/>
      <c r="JQ215" s="1"/>
      <c r="JR215" s="1"/>
      <c r="JS215" s="1"/>
      <c r="JT215" s="1"/>
      <c r="JU215" s="1"/>
      <c r="JV215" s="1"/>
      <c r="JW215" s="1"/>
      <c r="JX215" s="1"/>
      <c r="JY215" s="1"/>
      <c r="JZ215" s="1"/>
      <c r="KA215" s="1"/>
      <c r="KB215" s="1"/>
      <c r="KC215" s="1"/>
      <c r="KD215" s="1"/>
      <c r="KE215" s="1"/>
      <c r="KF215" s="1"/>
      <c r="KG215" s="1"/>
      <c r="KH215" s="1"/>
      <c r="KI215" s="1"/>
      <c r="KJ215" s="1"/>
      <c r="KK215" s="1"/>
      <c r="KL215" s="1"/>
      <c r="KM215" s="1"/>
      <c r="KN215" s="1"/>
      <c r="KO215" s="1"/>
      <c r="KP215" s="1"/>
      <c r="KQ215" s="1"/>
      <c r="KR215" s="1"/>
      <c r="KS215" s="1"/>
      <c r="KT215" s="1"/>
      <c r="KU215" s="1"/>
      <c r="KV215" s="1"/>
      <c r="KW215" s="1"/>
      <c r="KX215" s="1"/>
      <c r="KY215" s="1"/>
      <c r="KZ215" s="1"/>
      <c r="LA215" s="1"/>
      <c r="LB215" s="1"/>
      <c r="LC215" s="1"/>
      <c r="LD215" s="1"/>
      <c r="LE215" s="1"/>
      <c r="LF215" s="1"/>
      <c r="LG215" s="1"/>
      <c r="LH215" s="1"/>
      <c r="LI215" s="1"/>
      <c r="LJ215" s="1"/>
      <c r="LK215" s="1"/>
      <c r="LL215" s="1"/>
      <c r="LM215" s="1"/>
      <c r="LN215" s="1"/>
      <c r="LO215" s="1"/>
      <c r="LP215" s="1"/>
      <c r="LQ215" s="1"/>
      <c r="LR215" s="1"/>
      <c r="LS215" s="1"/>
      <c r="LT215" s="1"/>
      <c r="LU215" s="1"/>
      <c r="LV215" s="1"/>
      <c r="LW215" s="1"/>
      <c r="LX215" s="1"/>
      <c r="LY215" s="1"/>
      <c r="LZ215" s="1"/>
      <c r="MA215" s="1"/>
      <c r="MB215" s="1"/>
      <c r="MC215" s="1"/>
      <c r="MD215" s="1"/>
      <c r="ME215" s="1"/>
      <c r="MF215" s="1"/>
      <c r="MG215" s="1"/>
      <c r="MH215" s="1"/>
      <c r="MI215" s="1"/>
      <c r="MJ215" s="1"/>
      <c r="MK215" s="1"/>
      <c r="ML215" s="1"/>
      <c r="MM215" s="1"/>
      <c r="MN215" s="1"/>
      <c r="MO215" s="1"/>
      <c r="MP215" s="1"/>
      <c r="MQ215" s="1"/>
      <c r="MR215" s="1"/>
      <c r="MS215" s="1"/>
      <c r="MT215" s="1"/>
      <c r="MU215" s="1"/>
      <c r="MV215" s="1"/>
      <c r="MW215" s="1"/>
      <c r="MX215" s="1"/>
      <c r="MY215" s="1"/>
      <c r="MZ215" s="1"/>
      <c r="NA215" s="1"/>
      <c r="NB215" s="1"/>
      <c r="NC215" s="1"/>
      <c r="ND215" s="1"/>
      <c r="NE215" s="1"/>
      <c r="NF215" s="1"/>
      <c r="NG215" s="1"/>
      <c r="NH215" s="1"/>
      <c r="NI215" s="1"/>
      <c r="NJ215" s="1"/>
      <c r="NK215" s="1"/>
      <c r="NL215" s="1"/>
      <c r="NM215" s="1"/>
      <c r="NN215" s="1"/>
      <c r="NO215" s="1"/>
      <c r="NP215" s="1"/>
      <c r="NQ215" s="1"/>
      <c r="NR215" s="1"/>
      <c r="NS215" s="1"/>
      <c r="NT215" s="1"/>
      <c r="NU215" s="1"/>
      <c r="NV215" s="1"/>
      <c r="NW215" s="1"/>
      <c r="NX215" s="1"/>
      <c r="NY215" s="1"/>
      <c r="NZ215" s="1"/>
      <c r="OA215" s="1"/>
      <c r="OB215" s="1"/>
      <c r="OC215" s="1"/>
      <c r="OD215" s="1"/>
      <c r="OE215" s="1"/>
      <c r="OF215" s="1"/>
      <c r="OG215" s="1"/>
      <c r="OH215" s="1"/>
      <c r="OI215" s="1"/>
      <c r="OJ215" s="1"/>
      <c r="OK215" s="1"/>
      <c r="OL215" s="1"/>
      <c r="OM215" s="1"/>
      <c r="ON215" s="1"/>
      <c r="OO215" s="1"/>
      <c r="OP215" s="1"/>
      <c r="OQ215" s="1"/>
      <c r="OR215" s="1"/>
      <c r="OS215" s="1"/>
      <c r="OT215" s="1"/>
      <c r="OU215" s="1"/>
      <c r="OV215" s="1"/>
      <c r="OW215" s="1"/>
      <c r="OX215" s="1"/>
      <c r="OY215" s="1"/>
      <c r="OZ215" s="1"/>
      <c r="PA215" s="1"/>
      <c r="PB215" s="1"/>
      <c r="PC215" s="1"/>
      <c r="PD215" s="1"/>
      <c r="PE215" s="1"/>
      <c r="PF215" s="1"/>
      <c r="PG215" s="1"/>
      <c r="PH215" s="1"/>
      <c r="PI215" s="1"/>
      <c r="PJ215" s="1"/>
      <c r="PK215" s="1"/>
      <c r="PL215" s="1"/>
      <c r="PM215" s="1"/>
      <c r="PN215" s="1"/>
      <c r="PO215" s="1"/>
      <c r="PP215" s="1"/>
      <c r="PQ215" s="1"/>
      <c r="PR215" s="1"/>
      <c r="PS215" s="1"/>
      <c r="PT215" s="1"/>
      <c r="PU215" s="1"/>
      <c r="PV215" s="1"/>
      <c r="PW215" s="1"/>
      <c r="PX215" s="1"/>
      <c r="PY215" s="1"/>
      <c r="PZ215" s="1"/>
      <c r="QA215" s="1"/>
      <c r="QB215" s="1"/>
      <c r="QC215" s="1"/>
      <c r="QD215" s="1"/>
      <c r="QE215" s="1"/>
      <c r="QF215" s="1"/>
      <c r="QG215" s="1"/>
      <c r="QH215" s="1"/>
      <c r="QI215" s="1"/>
      <c r="QJ215" s="1"/>
      <c r="QK215" s="1"/>
      <c r="QL215" s="1"/>
      <c r="QM215" s="1"/>
      <c r="QN215" s="1"/>
      <c r="QO215" s="1"/>
      <c r="QP215" s="1"/>
      <c r="QQ215" s="1"/>
      <c r="QR215" s="1"/>
      <c r="QS215" s="1"/>
      <c r="QT215" s="1"/>
      <c r="QU215" s="1"/>
      <c r="QV215" s="1"/>
      <c r="QW215" s="1"/>
      <c r="QX215" s="1"/>
      <c r="QY215" s="1"/>
      <c r="QZ215" s="1"/>
      <c r="RA215" s="1"/>
      <c r="RB215" s="1"/>
      <c r="RC215" s="1"/>
      <c r="RD215" s="1"/>
      <c r="RE215" s="1"/>
      <c r="RF215" s="1"/>
      <c r="RG215" s="1"/>
      <c r="RH215" s="1"/>
      <c r="RI215" s="1"/>
      <c r="RJ215" s="1"/>
      <c r="RK215" s="1"/>
      <c r="RL215" s="1"/>
      <c r="RM215" s="1"/>
      <c r="RN215" s="1"/>
      <c r="RO215" s="1"/>
      <c r="RP215" s="1"/>
      <c r="RQ215" s="1"/>
      <c r="RR215" s="1"/>
      <c r="RS215" s="1"/>
      <c r="RT215" s="1"/>
      <c r="RU215" s="1"/>
      <c r="RV215" s="1"/>
      <c r="RW215" s="1"/>
      <c r="RX215" s="1"/>
      <c r="RY215" s="1"/>
      <c r="RZ215" s="1"/>
      <c r="SA215" s="1"/>
      <c r="SB215" s="1"/>
      <c r="SC215" s="1"/>
      <c r="SD215" s="1"/>
      <c r="SE215" s="1"/>
      <c r="SF215" s="1"/>
      <c r="SG215" s="1"/>
      <c r="SH215" s="1"/>
      <c r="SI215" s="1"/>
      <c r="SJ215" s="1"/>
      <c r="SK215" s="1"/>
      <c r="SL215" s="1"/>
      <c r="SM215" s="1"/>
      <c r="SN215" s="1"/>
      <c r="SO215" s="1"/>
      <c r="SP215" s="1"/>
      <c r="SQ215" s="1"/>
      <c r="SR215" s="1"/>
      <c r="SS215" s="1"/>
      <c r="ST215" s="1"/>
      <c r="SU215" s="1"/>
      <c r="SV215" s="1"/>
      <c r="SW215" s="1"/>
      <c r="SX215" s="1"/>
      <c r="SY215" s="1"/>
      <c r="SZ215" s="1"/>
      <c r="TA215" s="1"/>
      <c r="TB215" s="1"/>
      <c r="TC215" s="1"/>
      <c r="TD215" s="1"/>
      <c r="TE215" s="1"/>
      <c r="TF215" s="1"/>
      <c r="TG215" s="1"/>
      <c r="TH215" s="1"/>
      <c r="TI215" s="1"/>
      <c r="TJ215" s="1"/>
      <c r="TK215" s="1"/>
      <c r="TL215" s="1"/>
      <c r="TM215" s="1"/>
      <c r="TN215" s="1"/>
      <c r="TO215" s="1"/>
      <c r="TP215" s="1"/>
      <c r="TQ215" s="1"/>
      <c r="TR215" s="1"/>
      <c r="TS215" s="1"/>
      <c r="TT215" s="1"/>
      <c r="TU215" s="1"/>
      <c r="TV215" s="1"/>
      <c r="TW215" s="1"/>
      <c r="TX215" s="1"/>
      <c r="TY215" s="1"/>
      <c r="TZ215" s="1"/>
      <c r="UA215" s="1"/>
      <c r="UB215" s="1"/>
      <c r="UC215" s="1"/>
      <c r="UD215" s="1"/>
      <c r="UE215" s="1"/>
      <c r="UF215" s="1"/>
      <c r="UG215" s="1"/>
      <c r="UH215" s="1"/>
      <c r="UI215" s="1"/>
      <c r="UJ215" s="1"/>
      <c r="UK215" s="1"/>
      <c r="UL215" s="1"/>
      <c r="UM215" s="1"/>
      <c r="UN215" s="1"/>
      <c r="UO215" s="1"/>
      <c r="UP215" s="1"/>
      <c r="UQ215" s="1"/>
      <c r="UR215" s="1"/>
      <c r="US215" s="1"/>
      <c r="UT215" s="1"/>
      <c r="UU215" s="1"/>
      <c r="UV215" s="1"/>
      <c r="UW215" s="1"/>
      <c r="UX215" s="1"/>
      <c r="UY215" s="1"/>
      <c r="UZ215" s="1"/>
      <c r="VA215" s="1"/>
      <c r="VB215" s="1"/>
      <c r="VC215" s="1"/>
      <c r="VD215" s="1"/>
      <c r="VE215" s="1"/>
      <c r="VF215" s="1"/>
      <c r="VG215" s="1"/>
      <c r="VH215" s="1"/>
      <c r="VI215" s="1"/>
      <c r="VJ215" s="1"/>
      <c r="VK215" s="1"/>
      <c r="VL215" s="1"/>
      <c r="VM215" s="1"/>
      <c r="VN215" s="1"/>
      <c r="VO215" s="1"/>
      <c r="VP215" s="1"/>
      <c r="VQ215" s="1"/>
      <c r="VR215" s="1"/>
      <c r="VS215" s="1"/>
      <c r="VT215" s="1"/>
      <c r="VU215" s="1"/>
      <c r="VV215" s="1"/>
      <c r="VW215" s="1"/>
      <c r="VX215" s="1"/>
      <c r="VY215" s="1"/>
      <c r="VZ215" s="1"/>
      <c r="WA215" s="1"/>
      <c r="WB215" s="1"/>
      <c r="WC215" s="1"/>
      <c r="WD215" s="1"/>
      <c r="WE215" s="1"/>
      <c r="WF215" s="1"/>
      <c r="WG215" s="1"/>
      <c r="WH215" s="1"/>
      <c r="WI215" s="1"/>
      <c r="WJ215" s="1"/>
      <c r="WK215" s="1"/>
      <c r="WL215" s="1"/>
      <c r="WM215" s="1"/>
      <c r="WN215" s="1"/>
      <c r="WO215" s="1"/>
      <c r="WP215" s="1"/>
      <c r="WQ215" s="1"/>
      <c r="WR215" s="1"/>
      <c r="WS215" s="1"/>
      <c r="WT215" s="1"/>
      <c r="WU215" s="1"/>
      <c r="WV215" s="1"/>
      <c r="WW215" s="1"/>
      <c r="WX215" s="1"/>
      <c r="WY215" s="1"/>
      <c r="WZ215" s="1"/>
      <c r="XA215" s="1"/>
      <c r="XB215" s="1"/>
      <c r="XC215" s="1"/>
      <c r="XD215" s="1"/>
      <c r="XE215" s="1"/>
      <c r="XF215" s="1"/>
      <c r="XG215" s="1"/>
      <c r="XH215" s="1"/>
      <c r="XI215" s="1"/>
      <c r="XJ215" s="1"/>
      <c r="XK215" s="1"/>
      <c r="XL215" s="1"/>
      <c r="XM215" s="1"/>
      <c r="XN215" s="1"/>
      <c r="XO215" s="1"/>
      <c r="XP215" s="1"/>
      <c r="XQ215" s="1"/>
      <c r="XR215" s="1"/>
      <c r="XS215" s="1"/>
      <c r="XT215" s="1"/>
      <c r="XU215" s="1"/>
      <c r="XV215" s="1"/>
      <c r="XW215" s="1"/>
      <c r="XX215" s="1"/>
      <c r="XY215" s="1"/>
      <c r="XZ215" s="1"/>
      <c r="YA215" s="1"/>
      <c r="YB215" s="1"/>
      <c r="YC215" s="1"/>
      <c r="YD215" s="1"/>
      <c r="YE215" s="1"/>
      <c r="YF215" s="1"/>
      <c r="YG215" s="1"/>
      <c r="YH215" s="1"/>
      <c r="YI215" s="1"/>
      <c r="YJ215" s="1"/>
      <c r="YK215" s="1"/>
      <c r="YL215" s="1"/>
      <c r="YM215" s="1"/>
      <c r="YN215" s="1"/>
      <c r="YO215" s="1"/>
      <c r="YP215" s="1"/>
      <c r="YQ215" s="1"/>
      <c r="YR215" s="1"/>
      <c r="YS215" s="1"/>
      <c r="YT215" s="1"/>
      <c r="YU215" s="1"/>
      <c r="YV215" s="1"/>
      <c r="YW215" s="1"/>
      <c r="YX215" s="1"/>
      <c r="YY215" s="1"/>
      <c r="YZ215" s="1"/>
      <c r="ZA215" s="1"/>
      <c r="ZB215" s="1"/>
      <c r="ZC215" s="1"/>
      <c r="ZD215" s="1"/>
      <c r="ZE215" s="1"/>
      <c r="ZF215" s="1"/>
      <c r="ZG215" s="1"/>
      <c r="ZH215" s="1"/>
      <c r="ZI215" s="1"/>
      <c r="ZJ215" s="1"/>
      <c r="ZK215" s="1"/>
      <c r="ZL215" s="1"/>
      <c r="ZM215" s="1"/>
      <c r="ZN215" s="1"/>
      <c r="ZO215" s="1"/>
      <c r="ZP215" s="1"/>
      <c r="ZQ215" s="1"/>
      <c r="ZR215" s="1"/>
      <c r="ZS215" s="1"/>
      <c r="ZT215" s="1"/>
      <c r="ZU215" s="1"/>
      <c r="ZV215" s="1"/>
      <c r="ZW215" s="1"/>
      <c r="ZX215" s="1"/>
      <c r="ZY215" s="1"/>
      <c r="ZZ215" s="1"/>
      <c r="AAA215" s="1"/>
      <c r="AAB215" s="1"/>
      <c r="AAC215" s="1"/>
      <c r="AAD215" s="1"/>
      <c r="AAE215" s="1"/>
      <c r="AAF215" s="1"/>
      <c r="AAG215" s="1"/>
      <c r="AAH215" s="1"/>
      <c r="AAI215" s="1"/>
      <c r="AAJ215" s="1"/>
      <c r="AAK215" s="1"/>
      <c r="AAL215" s="1"/>
      <c r="AAM215" s="1"/>
      <c r="AAN215" s="1"/>
      <c r="AAO215" s="1"/>
      <c r="AAP215" s="1"/>
      <c r="AAQ215" s="1"/>
      <c r="AAR215" s="1"/>
      <c r="AAS215" s="1"/>
      <c r="AAT215" s="1"/>
      <c r="AAU215" s="1"/>
      <c r="AAV215" s="1"/>
      <c r="AAW215" s="1"/>
      <c r="AAX215" s="1"/>
      <c r="AAY215" s="1"/>
      <c r="AAZ215" s="1"/>
      <c r="ABA215" s="1"/>
      <c r="ABB215" s="1"/>
      <c r="ABC215" s="1"/>
      <c r="ABD215" s="1"/>
      <c r="ABE215" s="1"/>
      <c r="ABF215" s="1"/>
      <c r="ABG215" s="1"/>
      <c r="ABH215" s="1"/>
      <c r="ABI215" s="1"/>
      <c r="ABJ215" s="1"/>
      <c r="ABK215" s="1"/>
      <c r="ABL215" s="1"/>
      <c r="ABM215" s="1"/>
      <c r="ABN215" s="1"/>
      <c r="ABO215" s="1"/>
      <c r="ABP215" s="1"/>
      <c r="ABQ215" s="1"/>
      <c r="ABR215" s="1"/>
      <c r="ABS215" s="1"/>
      <c r="ABT215" s="1"/>
      <c r="ABU215" s="1"/>
      <c r="ABV215" s="1"/>
      <c r="ABW215" s="1"/>
      <c r="ABX215" s="1"/>
      <c r="ABY215" s="1"/>
      <c r="ABZ215" s="1"/>
      <c r="ACA215" s="1"/>
      <c r="ACB215" s="1"/>
      <c r="ACC215" s="1"/>
      <c r="ACD215" s="1"/>
      <c r="ACE215" s="1"/>
      <c r="ACF215" s="1"/>
      <c r="ACG215" s="1"/>
      <c r="ACH215" s="1"/>
      <c r="ACI215" s="1"/>
      <c r="ACJ215" s="1"/>
      <c r="ACK215" s="1"/>
      <c r="ACL215" s="1"/>
      <c r="ACM215" s="1"/>
      <c r="ACN215" s="1"/>
      <c r="ACO215" s="1"/>
      <c r="ACP215" s="1"/>
      <c r="ACQ215" s="1"/>
      <c r="ACR215" s="1"/>
      <c r="ACS215" s="1"/>
      <c r="ACT215" s="1"/>
      <c r="ACU215" s="1"/>
      <c r="ACV215" s="1"/>
      <c r="ACW215" s="1"/>
      <c r="ACX215" s="1"/>
      <c r="ACY215" s="1"/>
      <c r="ACZ215" s="1"/>
      <c r="ADA215" s="1"/>
      <c r="ADB215" s="1"/>
      <c r="ADC215" s="1"/>
      <c r="ADD215" s="1"/>
      <c r="ADE215" s="1"/>
      <c r="ADF215" s="1"/>
      <c r="ADG215" s="1"/>
      <c r="ADH215" s="1"/>
      <c r="ADI215" s="1"/>
      <c r="ADJ215" s="1"/>
      <c r="ADK215" s="1"/>
      <c r="ADL215" s="1"/>
      <c r="ADM215" s="1"/>
      <c r="ADN215" s="1"/>
      <c r="ADO215" s="1"/>
      <c r="ADP215" s="1"/>
      <c r="ADQ215" s="1"/>
      <c r="ADR215" s="1"/>
      <c r="ADS215" s="1"/>
      <c r="ADT215" s="1"/>
      <c r="ADU215" s="1"/>
      <c r="ADV215" s="1"/>
      <c r="ADW215" s="1"/>
      <c r="ADX215" s="1"/>
      <c r="ADY215" s="1"/>
      <c r="ADZ215" s="1"/>
      <c r="AEA215" s="1"/>
      <c r="AEB215" s="1"/>
      <c r="AEC215" s="1"/>
      <c r="AED215" s="1"/>
      <c r="AEE215" s="1"/>
      <c r="AEF215" s="1"/>
      <c r="AEG215" s="1"/>
      <c r="AEH215" s="1"/>
      <c r="AEI215" s="1"/>
      <c r="AEJ215" s="1"/>
      <c r="AEK215" s="1"/>
      <c r="AEL215" s="1"/>
      <c r="AEM215" s="1"/>
      <c r="AEN215" s="1"/>
      <c r="AEO215" s="1"/>
      <c r="AEP215" s="1"/>
      <c r="AEQ215" s="1"/>
      <c r="AER215" s="1"/>
      <c r="AES215" s="1"/>
      <c r="AET215" s="1"/>
      <c r="AEU215" s="1"/>
      <c r="AEV215" s="1"/>
      <c r="AEW215" s="1"/>
      <c r="AEX215" s="1"/>
      <c r="AEY215" s="1"/>
      <c r="AEZ215" s="1"/>
      <c r="AFA215" s="1"/>
      <c r="AFB215" s="1"/>
      <c r="AFC215" s="1"/>
      <c r="AFD215" s="1"/>
      <c r="AFE215" s="1"/>
      <c r="AFF215" s="1"/>
      <c r="AFG215" s="1"/>
      <c r="AFH215" s="1"/>
      <c r="AFI215" s="1"/>
      <c r="AFJ215" s="1"/>
      <c r="AFK215" s="1"/>
      <c r="AFL215" s="1"/>
      <c r="AFM215" s="1"/>
      <c r="AFN215" s="1"/>
      <c r="AFO215" s="1"/>
      <c r="AFP215" s="1"/>
      <c r="AFQ215" s="1"/>
      <c r="AFR215" s="1"/>
      <c r="AFS215" s="1"/>
      <c r="AFT215" s="1"/>
      <c r="AFU215" s="1"/>
      <c r="AFV215" s="1"/>
      <c r="AFW215" s="1"/>
      <c r="AFX215" s="1"/>
      <c r="AFY215" s="1"/>
      <c r="AFZ215" s="1"/>
      <c r="AGA215" s="1"/>
      <c r="AGB215" s="1"/>
      <c r="AGC215" s="1"/>
      <c r="AGD215" s="1"/>
      <c r="AGE215" s="1"/>
      <c r="AGF215" s="1"/>
      <c r="AGG215" s="1"/>
      <c r="AGH215" s="1"/>
      <c r="AGI215" s="1"/>
      <c r="AGJ215" s="1"/>
      <c r="AGK215" s="1"/>
      <c r="AGL215" s="1"/>
      <c r="AGM215" s="1"/>
      <c r="AGN215" s="1"/>
      <c r="AGO215" s="1"/>
      <c r="AGP215" s="1"/>
      <c r="AGQ215" s="1"/>
      <c r="AGR215" s="1"/>
      <c r="AGS215" s="1"/>
      <c r="AGT215" s="1"/>
      <c r="AGU215" s="1"/>
      <c r="AGV215" s="1"/>
      <c r="AGW215" s="1"/>
      <c r="AGX215" s="1"/>
      <c r="AGY215" s="1"/>
      <c r="AGZ215" s="1"/>
      <c r="AHA215" s="1"/>
      <c r="AHB215" s="1"/>
      <c r="AHC215" s="1"/>
      <c r="AHD215" s="1"/>
      <c r="AHE215" s="1"/>
      <c r="AHF215" s="1"/>
      <c r="AHG215" s="1"/>
      <c r="AHH215" s="1"/>
      <c r="AHI215" s="1"/>
      <c r="AHJ215" s="1"/>
      <c r="AHK215" s="1"/>
      <c r="AHL215" s="1"/>
      <c r="AHM215" s="1"/>
      <c r="AHN215" s="1"/>
      <c r="AHO215" s="1"/>
      <c r="AHP215" s="1"/>
      <c r="AHQ215" s="1"/>
      <c r="AHR215" s="1"/>
      <c r="AHS215" s="1"/>
      <c r="AHT215" s="1"/>
      <c r="AHU215" s="1"/>
      <c r="AHV215" s="1"/>
      <c r="AHW215" s="1"/>
      <c r="AHX215" s="1"/>
      <c r="AHY215" s="1"/>
      <c r="AHZ215" s="1"/>
      <c r="AIA215" s="1"/>
      <c r="AIB215" s="1"/>
      <c r="AIC215" s="1"/>
      <c r="AID215" s="1"/>
      <c r="AIE215" s="1"/>
      <c r="AIF215" s="1"/>
      <c r="AIG215" s="1"/>
      <c r="AIH215" s="1"/>
      <c r="AII215" s="1"/>
      <c r="AIJ215" s="1"/>
      <c r="AIK215" s="1"/>
      <c r="AIL215" s="1"/>
      <c r="AIM215" s="1"/>
      <c r="AIN215" s="1"/>
      <c r="AIO215" s="1"/>
      <c r="AIP215" s="1"/>
      <c r="AIQ215" s="1"/>
      <c r="AIR215" s="1"/>
      <c r="AIS215" s="1"/>
      <c r="AIT215" s="1"/>
      <c r="AIU215" s="1"/>
      <c r="AIV215" s="1"/>
      <c r="AIW215" s="1"/>
      <c r="AIX215" s="1"/>
      <c r="AIY215" s="1"/>
      <c r="AIZ215" s="1"/>
      <c r="AJA215" s="1"/>
      <c r="AJB215" s="1"/>
      <c r="AJC215" s="1"/>
      <c r="AJD215" s="1"/>
      <c r="AJE215" s="1"/>
      <c r="AJF215" s="1"/>
      <c r="AJG215" s="1"/>
      <c r="AJH215" s="1"/>
      <c r="AJI215" s="1"/>
      <c r="AJJ215" s="1"/>
      <c r="AJK215" s="1"/>
      <c r="AJL215" s="1"/>
      <c r="AJM215" s="1"/>
      <c r="AJN215" s="1"/>
      <c r="AJO215" s="1"/>
      <c r="AJP215" s="1"/>
      <c r="AJQ215" s="1"/>
      <c r="AJR215" s="1"/>
      <c r="AJS215" s="1"/>
      <c r="AJT215" s="1"/>
      <c r="AJU215" s="1"/>
      <c r="AJV215" s="1"/>
      <c r="AJW215" s="1"/>
      <c r="AJX215" s="1"/>
      <c r="AJY215" s="1"/>
      <c r="AJZ215" s="1"/>
      <c r="AKA215" s="1"/>
      <c r="AKB215" s="1"/>
      <c r="AKC215" s="1"/>
      <c r="AKD215" s="1"/>
      <c r="AKE215" s="1"/>
      <c r="AKF215" s="1"/>
      <c r="AKG215" s="1"/>
      <c r="AKH215" s="1"/>
      <c r="AKI215" s="1"/>
      <c r="AKJ215" s="1"/>
      <c r="AKK215" s="1"/>
      <c r="AKL215" s="1"/>
      <c r="AKM215" s="1"/>
      <c r="AKN215" s="1"/>
      <c r="AKO215" s="1"/>
      <c r="AKP215" s="1"/>
      <c r="AKQ215" s="1"/>
      <c r="AKR215" s="1"/>
      <c r="AKS215" s="1"/>
      <c r="AKT215" s="1"/>
      <c r="AKU215" s="1"/>
      <c r="AKV215" s="1"/>
      <c r="AKW215" s="1"/>
      <c r="AKX215" s="1"/>
      <c r="AKY215" s="1"/>
      <c r="AKZ215" s="1"/>
      <c r="ALA215" s="1"/>
      <c r="ALB215" s="1"/>
      <c r="ALC215" s="1"/>
      <c r="ALD215" s="1"/>
      <c r="ALE215" s="1"/>
      <c r="ALF215" s="1"/>
      <c r="ALG215" s="1"/>
      <c r="ALH215" s="1"/>
      <c r="ALI215" s="1"/>
      <c r="ALJ215" s="1"/>
      <c r="ALK215" s="1"/>
      <c r="ALL215" s="1"/>
      <c r="ALM215" s="1"/>
      <c r="ALN215" s="1"/>
      <c r="ALO215" s="1"/>
      <c r="ALP215" s="1"/>
      <c r="ALQ215" s="1"/>
      <c r="ALR215" s="1"/>
      <c r="ALS215" s="1"/>
      <c r="ALT215" s="1"/>
      <c r="ALU215" s="1"/>
      <c r="ALV215" s="1"/>
      <c r="ALW215" s="1"/>
      <c r="ALX215" s="1"/>
      <c r="ALY215" s="1"/>
      <c r="ALZ215" s="1"/>
      <c r="AMA215" s="1"/>
      <c r="AMB215" s="1"/>
      <c r="AMC215" s="1"/>
      <c r="AMD215" s="1"/>
      <c r="AME215" s="1"/>
      <c r="AMF215" s="1"/>
      <c r="AMG215" s="1"/>
      <c r="AMH215" s="1"/>
      <c r="AMI215" s="1"/>
      <c r="AMJ215" s="1"/>
      <c r="AMK215" s="1"/>
      <c r="AML215" s="1"/>
    </row>
  </sheetData>
  <mergeCells count="5">
    <mergeCell ref="F2:G2"/>
    <mergeCell ref="A4:F4"/>
    <mergeCell ref="A64:F64"/>
    <mergeCell ref="A98:F98"/>
    <mergeCell ref="A188:F188"/>
  </mergeCells>
  <pageMargins left="0.78740157480314965" right="0.78740157480314965" top="1.0629921259842521" bottom="1.0629921259842521" header="0.78740157480314965" footer="0.78740157480314965"/>
  <pageSetup paperSize="9" scale="91" orientation="portrait" useFirstPageNumber="1" r:id="rId1"/>
  <headerFooter>
    <oddHeader>&amp;C&amp;"Times New Roman,Normale"&amp;12&amp;A</oddHeader>
    <oddFooter>&amp;C&amp;"Times New Roman,Normale"&amp;12Pagina &amp;P</oddFooter>
  </headerFooter>
  <rowBreaks count="5" manualBreakCount="5">
    <brk id="38" max="6" man="1"/>
    <brk id="63" max="6" man="1"/>
    <brk id="84" max="6" man="1"/>
    <brk id="105" max="6" man="1"/>
    <brk id="187" max="6" man="1"/>
  </rowBreaks>
</worksheet>
</file>

<file path=docProps/app.xml><?xml version="1.0" encoding="utf-8"?>
<Properties xmlns="http://schemas.openxmlformats.org/officeDocument/2006/extended-properties" xmlns:vt="http://schemas.openxmlformats.org/officeDocument/2006/docPropsVTypes">
  <TotalTime>65</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Rogeno</vt:lpstr>
      <vt:lpstr>Rogeno!Area_stampa</vt:lpstr>
      <vt:lpstr>Rogeno!Titoli_stampa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Andrea Beretta</cp:lastModifiedBy>
  <cp:revision>1</cp:revision>
  <cp:lastPrinted>2016-01-28T10:41:59Z</cp:lastPrinted>
  <dcterms:modified xsi:type="dcterms:W3CDTF">2016-01-28T10:42:10Z</dcterms:modified>
  <dc:language>it-IT</dc:language>
</cp:coreProperties>
</file>