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60" windowWidth="16380" windowHeight="7530" tabRatio="199"/>
  </bookViews>
  <sheets>
    <sheet name="Rogeno" sheetId="2" r:id="rId1"/>
  </sheets>
  <definedNames>
    <definedName name="_xlnm.Print_Area" localSheetId="0">Rogeno!$A$1:$G$209</definedName>
    <definedName name="_xlnm.Print_Titles" localSheetId="0">Rogeno!$2:$3</definedName>
  </definedNames>
  <calcPr calcId="145621" iterate="1"/>
</workbook>
</file>

<file path=xl/calcChain.xml><?xml version="1.0" encoding="utf-8"?>
<calcChain xmlns="http://schemas.openxmlformats.org/spreadsheetml/2006/main">
  <c r="G204" i="2" l="1"/>
  <c r="E82" i="2"/>
  <c r="E80" i="2"/>
  <c r="E78" i="2"/>
  <c r="E76" i="2"/>
  <c r="E74" i="2"/>
  <c r="E72" i="2"/>
  <c r="E7" i="2"/>
  <c r="G63" i="2" l="1"/>
  <c r="G56" i="2" l="1"/>
  <c r="G53" i="2"/>
  <c r="G50" i="2"/>
  <c r="E131" i="2" l="1"/>
  <c r="G131" i="2"/>
  <c r="G82" i="2" l="1"/>
  <c r="G72" i="2"/>
  <c r="E114" i="2"/>
  <c r="G149" i="2" l="1"/>
  <c r="G61" i="2"/>
  <c r="G25" i="2" l="1"/>
  <c r="G22" i="2"/>
  <c r="G20" i="2"/>
  <c r="G140" i="2"/>
  <c r="G186" i="2" l="1"/>
  <c r="G182" i="2"/>
  <c r="G162" i="2"/>
  <c r="G178" i="2" l="1"/>
  <c r="G201" i="2" l="1"/>
  <c r="G197" i="2"/>
  <c r="G193" i="2"/>
  <c r="G175" i="2"/>
  <c r="G170" i="2"/>
  <c r="G168" i="2"/>
  <c r="G158" i="2"/>
  <c r="G142" i="2"/>
  <c r="G144" i="2"/>
  <c r="E121" i="2"/>
  <c r="E112" i="2"/>
  <c r="E108" i="2"/>
  <c r="E119" i="2" l="1"/>
  <c r="G154" i="2"/>
  <c r="G136" i="2"/>
  <c r="G126" i="2"/>
  <c r="G93" i="2"/>
  <c r="E89" i="2" l="1"/>
  <c r="E87" i="2"/>
  <c r="G68" i="2" l="1"/>
  <c r="G38" i="2"/>
  <c r="G36" i="2" l="1"/>
  <c r="G121" i="2"/>
  <c r="G119" i="2"/>
  <c r="G114" i="2"/>
  <c r="G112" i="2"/>
  <c r="G110" i="2"/>
  <c r="G108" i="2"/>
  <c r="G104" i="2"/>
  <c r="G101" i="2"/>
  <c r="G96" i="2"/>
  <c r="G89" i="2"/>
  <c r="G87" i="2"/>
  <c r="G80" i="2"/>
  <c r="G78" i="2"/>
  <c r="G76" i="2"/>
  <c r="G74" i="2"/>
  <c r="G47" i="2"/>
  <c r="G44" i="2"/>
  <c r="G32" i="2"/>
  <c r="G18" i="2"/>
  <c r="G11" i="2"/>
  <c r="G7" i="2"/>
</calcChain>
</file>

<file path=xl/sharedStrings.xml><?xml version="1.0" encoding="utf-8"?>
<sst xmlns="http://schemas.openxmlformats.org/spreadsheetml/2006/main" count="271" uniqueCount="146">
  <si>
    <t>unità
di
misura</t>
  </si>
  <si>
    <t>Quantità</t>
  </si>
  <si>
    <t>I M P O R T I</t>
  </si>
  <si>
    <t>unitario</t>
  </si>
  <si>
    <t>TOTALE</t>
  </si>
  <si>
    <t>SOMMANO...</t>
  </si>
  <si>
    <t>T O T A L E   euro</t>
  </si>
  <si>
    <t>Numero d'ordine</t>
  </si>
  <si>
    <t>Codice Elenco Prezzi</t>
  </si>
  <si>
    <t>Descrizione dei lavori</t>
  </si>
  <si>
    <t>m</t>
  </si>
  <si>
    <t>Impianto Radiatori</t>
  </si>
  <si>
    <t>Condotta realizzata con pannello sandwich in schiuma rigida di poliuretano espanso ad alta densità (48 ÷ 54 kg/mc), esente da CFC, HCFC, HFC e HC, con rivestimento interno ed esterno in foglio di alluminio goffrato/liscio laccato con primer, classe di reazione al fuoco 0-1, conduttività termica 0,0206 W/mK, resistente ai raggi UV, completa di staffaggio mediante pendinatura, angolari, barre filettate, profili e baionette, posta ad un'altezza massima dal piano di calpestio di 4 metri:</t>
  </si>
  <si>
    <t>pannello spessore 20,5 ÷ 21 mm, spessore alluminio interno/esterno 80 micron</t>
  </si>
  <si>
    <t>035131a</t>
  </si>
  <si>
    <t>mq</t>
  </si>
  <si>
    <t>Isolamento termico delle tubazioni e valvole per refrigeratori industriali, commerciali, impianti di condizionamento, condotte d'aria e sistemi di riscaldamento industriali e civili, realizzato con guaina in elastomero espanso a celle chiuse, classe 1 di resistenza al fuoco, per temperature tra -45 e +105 °C, coefficiente di conduttività lambda alla temperatura media di 0 °C pari a 0,036 W/mK, fattore di resistenza al vapore acqueo micron=7.000, comprese giunzioni nastrate:</t>
  </si>
  <si>
    <t>spessore 13 mm:</t>
  </si>
  <si>
    <t>per tubazioni Ø esterno 35 ÷ 48 mm</t>
  </si>
  <si>
    <t>per tubazioni Ø esterno 60 ÷ 133 mm</t>
  </si>
  <si>
    <t>035108c</t>
  </si>
  <si>
    <t>035108b</t>
  </si>
  <si>
    <t>Tubo in acciaio senza saldatura a norma UNI EN 10255, grezzo, processo di lavorazione FM, filettabile, per impianti idrotermosanitari; in opera entro cavedi o in traccia o su staffaggi, comprese le giunzioni e i tagli a misura. Esclusi i pezzi speciali (valvole, saracinesche, giunti di dilatazione, ecc.); la verniciatura, le opere provvisionali e le staffe di sostegno:</t>
  </si>
  <si>
    <t>Ø 1", spessore 2,9 mm, peso 2,2 kg/m</t>
  </si>
  <si>
    <t>Ø 1"1/4, spessore 2,9 mm, peso 2,82 kg/m</t>
  </si>
  <si>
    <t>Ø 1"1/2, spessore 2,9 mm, peso 3,24 kg/m</t>
  </si>
  <si>
    <t>Ø 2", spessore 3,2 mm, peso 4,49 kg/m</t>
  </si>
  <si>
    <t>Ø 2"1/2, spessore 3,2 mm, peso 5,73 kg/m</t>
  </si>
  <si>
    <t>kg</t>
  </si>
  <si>
    <t>Valvola micrometrica termostatizzabile, cromata per attacco tubo di ferro, in opera completa di testa termostatica con elemento sensibile ad olio dotata di dispositivo di blocco della temperatura, volantino in ABS, regolazione da 0 °C a +20 °C:</t>
  </si>
  <si>
    <t>Ø 1/2"</t>
  </si>
  <si>
    <t>025224b</t>
  </si>
  <si>
    <t>Testa termostatica con elemento sensibile ad olio, dotato di dispositivo di limitazione e blocco della temperatura, volantino in ABS, campo di regolazione da 0 °C a 28 °C:</t>
  </si>
  <si>
    <t>con sensore a distanza</t>
  </si>
  <si>
    <t>025230a</t>
  </si>
  <si>
    <t>Radiatori in alluminio ad elementi componibili profondità 95 ÷ 100 mm, preverniciati al forno con polveri epossidiche preassemblati mediante nipples in acciaio, emiss. termica con delta Ti 50 °C secondo norme UNI EN 442, dati in opera completi di valvola d'intercettazione e detentore, valvola sfogo aria, attacchi Ø 1", compreso il collegamento alle tubazioni di andata e ritorno dell'impianto:</t>
  </si>
  <si>
    <t>interasse 800 mm; altezza 880 mm; emiss. termica 185 ± 5% W ad elemento:</t>
  </si>
  <si>
    <t>a.c.</t>
  </si>
  <si>
    <t>Valvolame per il collegamento</t>
  </si>
  <si>
    <t>025143d</t>
  </si>
  <si>
    <t>025143e</t>
  </si>
  <si>
    <t>025143f</t>
  </si>
  <si>
    <t>025143g</t>
  </si>
  <si>
    <t>025143h</t>
  </si>
  <si>
    <t>a.c</t>
  </si>
  <si>
    <t>n</t>
  </si>
  <si>
    <t>025084b</t>
  </si>
  <si>
    <t>NP03M</t>
  </si>
  <si>
    <t>NP04M</t>
  </si>
  <si>
    <t>NP01M</t>
  </si>
  <si>
    <t>NP02M</t>
  </si>
  <si>
    <t>NP06M</t>
  </si>
  <si>
    <t>Bocchetta di mandata, a doppia alettatura regolabile completa di serranda di taratura e controtelaio, data in opera a perfetta regola d'arte, in alluminio delle dimensioni di:</t>
  </si>
  <si>
    <t>Serranda tagliafuoco a pala unica, certificata REI 120, cassa lunghezza 300 mm e flangia da 40 mm, completa di fusibile tarato a 72° e disgiuntore, otturatore in cartongesso e comando manuale, data in opera a perfetta regola d'arte con esclusione delle opere murarie e del collegamento equipotenziale, delle dimensioni di:</t>
  </si>
  <si>
    <t>altezza 200 mm:</t>
  </si>
  <si>
    <t>base 400 mm</t>
  </si>
  <si>
    <t>IMPIANTO VMC</t>
  </si>
  <si>
    <t>Centrale termica</t>
  </si>
  <si>
    <t>Griglia di ripresa aria in alluminio senza rete con alette orizzontali fisse inclinate a 45°, completa di serranda e controtelaio, data in opera a perfetta regola d'arte con esclusione delle opere murarie, delle dimensioni di:</t>
  </si>
  <si>
    <t>Diffusore circolare (anemostato) a coni regolabili in alluminio verniciato, completo di serranda di taratura ed equalizzatore, dato in opera a perfetta regola d'arte, del Ø di:</t>
  </si>
  <si>
    <t>035179f</t>
  </si>
  <si>
    <t>400 mm (Auditorium)</t>
  </si>
  <si>
    <t>250 mm (Mensa)</t>
  </si>
  <si>
    <t>035179c</t>
  </si>
  <si>
    <t>altezza 500 mm:</t>
  </si>
  <si>
    <t>base 700 mm</t>
  </si>
  <si>
    <t>035204f</t>
  </si>
  <si>
    <t>400 x 160 mm</t>
  </si>
  <si>
    <t>035164f</t>
  </si>
  <si>
    <t>035166c</t>
  </si>
  <si>
    <t>Ventilconvettore con ventilatore di mandata del tipo centrifugo assiale costituito da carter in lamiera metallica verniciata a fuoco, telaio portante in profilati metallici, vasca di raccolta condensa, filtri in materiale sintetico rigenerabile, commutatore di velocità a tre posizioni, piedini di sostegno, con le seguenti prestazioni in condizioni medie di funzionamento (temperatura acqua in raffreddamento 7/12 øC, temperatura acqua in riscaldamento 50/40 øC), dato in opera a perfetta regola d'arte compreso l'onere del collegamento alle tubazioni esistenti, valvole, detentore e rivestimento isolante, con esclusione della linea di alimentazione elettrica e del collegamento equipotenziale:</t>
  </si>
  <si>
    <t>resa frigorifera 6,54 kW, resa termica 8,53 kW a velocità media con portata di 1210 mc/h</t>
  </si>
  <si>
    <t>035046i</t>
  </si>
  <si>
    <t>Tubo multistrato costituito da polietilene reticolato interno ed esterno con interposto uno strato di alluminio, in opera per impianti sanitari e di riscaldamento, conduttività termica pari a 0,43 W/mK, impermeabile all'ossigeno, dei seguenti diametri e spessori:</t>
  </si>
  <si>
    <t>32 mm x 3,0 mm</t>
  </si>
  <si>
    <t>025152f</t>
  </si>
  <si>
    <t>Caldaia murale a condensazione (classificata 4 stelle) funzionante a gas metano, a camera stagna con ventilatore, accensione elettronica, con scambiatore in tubi di alluminio alettati, bruciatore con camera di premiscelazione, termostato caldaia, in opera completa di valvole a sfera per l'intercettazione dei circuiti, valvola gas, raccorderia in rame, tubo d'uscita fumi in alluminio per scarico a parete completo di terminale:</t>
  </si>
  <si>
    <t>per solo riscaldamento:</t>
  </si>
  <si>
    <t>26 kW</t>
  </si>
  <si>
    <t>025050b</t>
  </si>
  <si>
    <t>Condotto fumario in acciaio inox a doppia parete coibentata con lana di roccia per impianti centralizzati di riscaldamento di piccola e media potenzialità funzionanti con qualsiasi tipo di combustibile, idonea per installazioni all'esterno, data in opera completa dei pezzi speciali ed accessori necessari al montaggio, con esclusione del comignolo, del tratto orizzontale di collegamento alla caldaia, delle opere murarie di complemento e delle opere provvisionali:</t>
  </si>
  <si>
    <t>Ø interno 125 mm, Ø esterno 190 mm</t>
  </si>
  <si>
    <t>025284a</t>
  </si>
  <si>
    <t>Collettore di distribuzione fluido caldo/freddo, compresa verniciatura con due mani di antiruggine a coprire, valvole d'intercettazione a sfera filettate, staffaggio per l'ancoraggio a muro, termometro, rubinetto di scarico, manometro:</t>
  </si>
  <si>
    <t>con tubazioni del Ø nominale di 100 mm:</t>
  </si>
  <si>
    <t>con 6 derivazioni del Ø di 1"1/4</t>
  </si>
  <si>
    <t>025297b</t>
  </si>
  <si>
    <t>IMPIANTO Fancoil e distribuzione</t>
  </si>
  <si>
    <t>Vaso di espansione saldato e collaudato ISPESL pressione massima di esercizio da 5 a 6 bar precarica 1,5 bar, temperatura massima 99 °C, esclusa la tubazione, delle seguenti capacità:</t>
  </si>
  <si>
    <t>80 l</t>
  </si>
  <si>
    <t>025084c</t>
  </si>
  <si>
    <t>50 l</t>
  </si>
  <si>
    <t>Addolcitore automatico per uso domestico, carenatura in polipropilene ad alta densità, completo di valvola automatica di rigenerazione a tempo, miscelatore di durezza integrato nel corpo valvola, alimentazione elettrica 230 V-50 Hz, escluse le tubazioni necessarie al collegamento idraulico, dei collegamenti elettrici ed equipotenziali, cabinato, con attacco da:</t>
  </si>
  <si>
    <t>1'', portata 1200 l/min, ciclica 105</t>
  </si>
  <si>
    <t>015035b</t>
  </si>
  <si>
    <t>Valvola d'arresto a sfera cromata, con maniglia a farfalla rossa, attacchi femmina-femmina, passaggio a norma, data in opera comprese le guarnizioni e lavorazione, nonché ogni altro onere e magistero:</t>
  </si>
  <si>
    <t>Saracinesca con corpo in ottone in ottone e volantino in lamiera zincata PN 16, attacchi filettati F/F, posta in opera comprese le guarnizioni e le lavorazioni, nonché ogni altro onere e magistero:</t>
  </si>
  <si>
    <t>Ø 2"</t>
  </si>
  <si>
    <t>015037g</t>
  </si>
  <si>
    <t>Ø 2"1/2</t>
  </si>
  <si>
    <t>015037h</t>
  </si>
  <si>
    <t>Ø 1"1/4</t>
  </si>
  <si>
    <t>Bollitori modulari verticali, in acciaio inossidabile AISI 316, per produzione di acqua calda sanitaria, con scambiatore a grande superficie di scambio funzionante con acqua termo T&lt;100 °C, corredati di termostato e termometro, completamente coibentati, in opera completi di valvola per lo scarico del serbatoio, valvole d'intercettazione circuiti, valvola di sfiato, gruppo di riempimento automatico Ø 1/2", della capacità di:</t>
  </si>
  <si>
    <t>1.400 l</t>
  </si>
  <si>
    <t>025089h</t>
  </si>
  <si>
    <t>Radiatori</t>
  </si>
  <si>
    <t>a dieci elementi</t>
  </si>
  <si>
    <t>025168e</t>
  </si>
  <si>
    <t>TRATTAMENTO CIRCUITO TECNOLOGICO E ACQUA CALDA SANITARIA
SCUOLA ROGENO (LC)
- Durezza stimata: 30° F
- 300 Alunni
- 15 lavabi
- Mensa con cucina
- Tubazione ingresso stimata : 1 1/2"
- Consumo stimato ACS giornaliero: 1000 l/giorno
- Filtrazione generale
- Addolcimento Acs
- Dosaggio proporzionale su ACS
- Dosaggio proporzionale su circuito chiuso</t>
  </si>
  <si>
    <t>Scambiatore di calore a piastre in acciaio inox, collegamenti 1" maschio:</t>
  </si>
  <si>
    <t>88 kW</t>
  </si>
  <si>
    <t>083015d</t>
  </si>
  <si>
    <t>Manodopera per il collegamento scambiatore</t>
  </si>
  <si>
    <t>Installatore 5a categoria prezzo comprensivo di spese generali ed utili d'impresa pari al 28,70%</t>
  </si>
  <si>
    <t>h</t>
  </si>
  <si>
    <t>NP05M</t>
  </si>
  <si>
    <t>M01024b</t>
  </si>
  <si>
    <t>35 l</t>
  </si>
  <si>
    <t>025084a</t>
  </si>
  <si>
    <t>CIRCOLATORI
PO-01 Ricircolo
Mod. TIPO MAGNA1 25-40 
PO-02 Acqua calda sanitaria
Mod. TIPO ALPHA2 25-80 130 
PO-03 Fancoil
Mod. TIPO MAGNA 3 40-80 F 
PO-04 Pannelli rad + radiatori
Mod. TIPO MAGNA3 40-150 F</t>
  </si>
  <si>
    <t>altezza 300 mm:</t>
  </si>
  <si>
    <t>035167d</t>
  </si>
  <si>
    <t>base 800 mm</t>
  </si>
  <si>
    <t>035167f</t>
  </si>
  <si>
    <t>035169f</t>
  </si>
  <si>
    <t>CAP03OC</t>
  </si>
  <si>
    <t>Canale circolare per la costruzione di condotte per la distribuzione dell'aria negli impianti di condizionamento e di termoventilazione costituito da 2 gusci "sandwich" in alluminio/schiuma rigida in poliuretano espanso ad alta densità (60 kg/mc) lunghezza 4000 mm, esente da CFC, HCFC e HFC con rivestimento interno ed esterno in foglio di alluminio goffrato laccato con primer, classe di reazione al fuoco 0-1, resistente ai raggi UV, rigidità dei pannelli &gt; 350.000 N/mmq, resistenza trasmissione vapore acqueo &gt;= 2.000 mqhPa/mg, resistente a pressione fino a 3.000 Pa, conduttività termica iniziale del canale e degli accessori 0,0206 W/mK, posto ad un'altezza massima dal piano di calpestio di 4 m:</t>
  </si>
  <si>
    <t>035136e</t>
  </si>
  <si>
    <t>Ø nominale 600 mm</t>
  </si>
  <si>
    <t>VMC con recupero RPF13V (n.2 mensa) RPF020 (n.2 aule sud) RPF042V (n.2 Auditorium) RPF013 (n.2 Aule nord)</t>
  </si>
  <si>
    <t>NRL 0350 Refrigeratore d'acqua reversibile in pompa di calore ad R410A con 2 compressori scroll e ventilatori assiali, in versione silenziata ad alta efficienza. Funzionamento in freddo con aria fino a 46°C. Due circuiti frigoriferi indipendenti, per una massima affidabilità di funzionamento. Flussostato, filtro acqua, vaso d'espansione, gruppo di caricamento, resistenza antigelo evaporatore e resistenza elettrica antigelo accumulo forniti di serie. Regolazione elettronica a microprocessore. Controllo della temperatura acqua in ingresso, con possibilità di selezionare il controllo sull’acqua in uscita; controllo di condensazione estivo con segnale modulante 0-10V in funzione della pressione, compensato in base alla
temperatura aria esterna (con accessorio DCPX); sbrinamento intelligente a decadimento di pressione; rotazione compressori e pompe in base alle ore di funzionamento; parzializzazione di sicurezza; riarmo automatico degli allarmi prima del blocco totale; messaggistica in 4 lingue; storico allarmi. Primo  vviamento gratuito da parte del Servizio Assistenza tecnica. Potenza frigorifera nominale 77 kW. Potenza termica nominale 86 kW. Accumulo idraulico con singola pompa ad alta prevalenza. Alimentazione elettrica 400V-3-50Hz. Certificazione Eurovent</t>
  </si>
  <si>
    <t>Ø 3/8", spessore 2,0 mm, peso 0,742 kg/m</t>
  </si>
  <si>
    <t>025143a</t>
  </si>
  <si>
    <t>TUBAZIONE GAS METANO</t>
  </si>
  <si>
    <t>Valvolame per il collegamento fancoil</t>
  </si>
  <si>
    <t>base 1.000 mm</t>
  </si>
  <si>
    <t>035202h</t>
  </si>
  <si>
    <t>base 500 mm</t>
  </si>
  <si>
    <t>035202d</t>
  </si>
  <si>
    <t>035202c</t>
  </si>
  <si>
    <t>altezza 400 mm:</t>
  </si>
  <si>
    <t>035203d</t>
  </si>
  <si>
    <t>Peziario DEI Impianti Tecnologici I Semestre 2014</t>
  </si>
  <si>
    <t>Ø nominale 500 mm</t>
  </si>
  <si>
    <t>035136d</t>
  </si>
  <si>
    <t>Canale di aspirazione recuperatori in centrale termica e auditorium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</si>
</sst>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 #,##0.00;[Red]\-[$€-410]\ #,##0.00"/>
  </numFmts>
  <fonts count="6" x14ac:knownFonts="1">
    <font>
      <sz val="10"/>
      <name val="Arial"/>
      <family val="2"/>
    </font>
    <font>
      <sz val="8"/>
      <color rgb="FF000000"/>
      <name val="Tahoma"/>
      <family val="2"/>
    </font>
    <font>
      <sz val="8"/>
      <color rgb="FF008000"/>
      <name val="Tahoma"/>
      <family val="2"/>
    </font>
    <font>
      <b/>
      <sz val="8"/>
      <color rgb="FF000000"/>
      <name val="Tahoma"/>
      <family val="2"/>
    </font>
    <font>
      <b/>
      <sz val="10"/>
      <color rgb="FF000000"/>
      <name val="Tahoma"/>
      <family val="2"/>
    </font>
    <font>
      <strike/>
      <sz val="8"/>
      <color rgb="FF000000"/>
      <name val="Tahoma"/>
      <family val="2"/>
    </font>
  </fonts>
  <fills count="3">
    <fill>
      <patternFill patternType="none"/>
    </fill>
    <fill>
      <patternFill patternType="gray125"/>
    </fill>
    <fill>
      <patternFill patternType="solid">
        <fgColor rgb="FFFFFFFF"/>
        <bgColor rgb="FFFFFFCC"/>
      </patternFill>
    </fill>
  </fills>
  <borders count="12">
    <border>
      <left/>
      <right/>
      <top/>
      <bottom/>
      <diagonal/>
    </border>
    <border>
      <left style="double">
        <color rgb="FF008000"/>
      </left>
      <right style="double">
        <color rgb="FF008000"/>
      </right>
      <top style="double">
        <color rgb="FF008000"/>
      </top>
      <bottom/>
      <diagonal/>
    </border>
    <border>
      <left/>
      <right style="double">
        <color rgb="FF008000"/>
      </right>
      <top style="double">
        <color rgb="FF008000"/>
      </top>
      <bottom/>
      <diagonal/>
    </border>
    <border>
      <left style="double">
        <color rgb="FF008000"/>
      </left>
      <right style="double">
        <color rgb="FF008000"/>
      </right>
      <top/>
      <bottom/>
      <diagonal/>
    </border>
    <border>
      <left style="double">
        <color rgb="FF008000"/>
      </left>
      <right style="double">
        <color rgb="FF008000"/>
      </right>
      <top/>
      <bottom style="double">
        <color rgb="FF008000"/>
      </bottom>
      <diagonal/>
    </border>
    <border>
      <left/>
      <right style="double">
        <color rgb="FF008000"/>
      </right>
      <top/>
      <bottom style="double">
        <color rgb="FF008000"/>
      </bottom>
      <diagonal/>
    </border>
    <border>
      <left style="hair">
        <color rgb="FF008000"/>
      </left>
      <right style="hair">
        <color rgb="FF008000"/>
      </right>
      <top/>
      <bottom/>
      <diagonal/>
    </border>
    <border>
      <left style="hair">
        <color rgb="FF008000"/>
      </left>
      <right style="double">
        <color rgb="FF008000"/>
      </right>
      <top/>
      <bottom/>
      <diagonal/>
    </border>
    <border>
      <left style="hair">
        <color rgb="FF008000"/>
      </left>
      <right style="double">
        <color rgb="FF008000"/>
      </right>
      <top/>
      <bottom style="hair">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s>
  <cellStyleXfs count="1">
    <xf numFmtId="0" fontId="0" fillId="0" borderId="0"/>
  </cellStyleXfs>
  <cellXfs count="53">
    <xf numFmtId="0" fontId="0" fillId="0" borderId="0" xfId="0"/>
    <xf numFmtId="0" fontId="0" fillId="0" borderId="0" xfId="0" applyAlignment="1">
      <alignment vertical="top"/>
    </xf>
    <xf numFmtId="164" fontId="0" fillId="0" borderId="0" xfId="0" applyNumberFormat="1" applyAlignment="1">
      <alignment vertical="top"/>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1" fillId="2" borderId="4" xfId="0" applyFont="1" applyFill="1" applyBorder="1" applyAlignment="1">
      <alignment vertical="top"/>
    </xf>
    <xf numFmtId="0" fontId="2" fillId="2" borderId="5" xfId="0" applyFont="1" applyFill="1" applyBorder="1" applyAlignment="1">
      <alignment horizontal="center" vertical="top"/>
    </xf>
    <xf numFmtId="0" fontId="1" fillId="2" borderId="5" xfId="0" applyFont="1" applyFill="1" applyBorder="1" applyAlignment="1">
      <alignment vertical="top"/>
    </xf>
    <xf numFmtId="164" fontId="2" fillId="2" borderId="5" xfId="0" applyNumberFormat="1" applyFont="1" applyFill="1" applyBorder="1" applyAlignment="1">
      <alignment horizontal="center" vertical="top"/>
    </xf>
    <xf numFmtId="0" fontId="1" fillId="2" borderId="6" xfId="0" applyFont="1" applyFill="1" applyBorder="1" applyAlignment="1">
      <alignment vertical="top"/>
    </xf>
    <xf numFmtId="0" fontId="1" fillId="2" borderId="6" xfId="0" applyFont="1" applyFill="1" applyBorder="1" applyAlignment="1">
      <alignment horizontal="center" vertical="top"/>
    </xf>
    <xf numFmtId="0" fontId="1" fillId="2" borderId="6" xfId="0" applyFont="1" applyFill="1" applyBorder="1" applyAlignment="1">
      <alignment horizontal="right" vertical="top"/>
    </xf>
    <xf numFmtId="164" fontId="1" fillId="2" borderId="6" xfId="0" applyNumberFormat="1" applyFont="1" applyFill="1" applyBorder="1" applyAlignment="1">
      <alignment horizontal="right" vertical="top"/>
    </xf>
    <xf numFmtId="164" fontId="1" fillId="2" borderId="7" xfId="0" applyNumberFormat="1" applyFont="1" applyFill="1" applyBorder="1" applyAlignment="1">
      <alignment horizontal="right" vertical="top"/>
    </xf>
    <xf numFmtId="0" fontId="1" fillId="2" borderId="6" xfId="0" applyFont="1" applyFill="1" applyBorder="1" applyAlignment="1">
      <alignment horizontal="justify" vertical="top"/>
    </xf>
    <xf numFmtId="0" fontId="3" fillId="2" borderId="6" xfId="0" applyFont="1" applyFill="1" applyBorder="1" applyAlignment="1">
      <alignment horizontal="right" vertical="top"/>
    </xf>
    <xf numFmtId="0" fontId="1" fillId="2" borderId="4" xfId="0" applyFont="1" applyFill="1" applyBorder="1" applyAlignment="1">
      <alignment horizontal="center" vertical="top"/>
    </xf>
    <xf numFmtId="0" fontId="1" fillId="2" borderId="4" xfId="0" applyFont="1" applyFill="1" applyBorder="1" applyAlignment="1">
      <alignment horizontal="right" vertical="top"/>
    </xf>
    <xf numFmtId="164" fontId="1" fillId="2" borderId="4" xfId="0" applyNumberFormat="1" applyFont="1" applyFill="1" applyBorder="1" applyAlignment="1">
      <alignment horizontal="right" vertical="top"/>
    </xf>
    <xf numFmtId="0" fontId="1" fillId="2" borderId="0" xfId="0" applyFont="1" applyFill="1" applyAlignment="1">
      <alignment horizontal="center" vertical="top"/>
    </xf>
    <xf numFmtId="0" fontId="1" fillId="2" borderId="3" xfId="0" applyFont="1" applyFill="1" applyBorder="1" applyAlignment="1">
      <alignment horizontal="center" vertical="top"/>
    </xf>
    <xf numFmtId="0" fontId="0" fillId="0" borderId="0" xfId="0" applyAlignment="1">
      <alignment horizontal="center" vertical="top"/>
    </xf>
    <xf numFmtId="164" fontId="3" fillId="2" borderId="8" xfId="0" applyNumberFormat="1" applyFont="1" applyFill="1" applyBorder="1" applyAlignment="1">
      <alignment horizontal="right" vertical="top"/>
    </xf>
    <xf numFmtId="164" fontId="1" fillId="2" borderId="11" xfId="0" applyNumberFormat="1" applyFont="1" applyFill="1" applyBorder="1" applyAlignment="1">
      <alignment horizontal="right" vertical="top"/>
    </xf>
    <xf numFmtId="0" fontId="1" fillId="2" borderId="6" xfId="0" applyFont="1" applyFill="1" applyBorder="1" applyAlignment="1">
      <alignment horizontal="justify" vertical="top" wrapText="1"/>
    </xf>
    <xf numFmtId="0" fontId="1" fillId="0" borderId="6" xfId="0" applyFont="1" applyFill="1" applyBorder="1" applyAlignment="1">
      <alignment horizontal="justify" vertical="top" wrapText="1"/>
    </xf>
    <xf numFmtId="0" fontId="1" fillId="0" borderId="6" xfId="0" applyFont="1" applyFill="1" applyBorder="1" applyAlignment="1">
      <alignment horizontal="center" vertical="top"/>
    </xf>
    <xf numFmtId="0" fontId="1" fillId="0" borderId="6" xfId="0" applyFont="1" applyFill="1" applyBorder="1" applyAlignment="1">
      <alignment horizontal="right" vertical="top"/>
    </xf>
    <xf numFmtId="164" fontId="1" fillId="0" borderId="6" xfId="0" applyNumberFormat="1" applyFont="1" applyFill="1" applyBorder="1" applyAlignment="1">
      <alignment horizontal="right" vertical="top"/>
    </xf>
    <xf numFmtId="164" fontId="1" fillId="0" borderId="7" xfId="0" applyNumberFormat="1" applyFont="1" applyFill="1" applyBorder="1" applyAlignment="1">
      <alignment horizontal="right" vertical="top"/>
    </xf>
    <xf numFmtId="0" fontId="1" fillId="0" borderId="0" xfId="0" applyFont="1" applyFill="1" applyAlignment="1">
      <alignment horizontal="right" vertical="top"/>
    </xf>
    <xf numFmtId="0" fontId="2" fillId="0" borderId="1" xfId="0" applyFont="1" applyFill="1" applyBorder="1" applyAlignment="1">
      <alignment horizontal="center" vertical="top" wrapText="1"/>
    </xf>
    <xf numFmtId="0" fontId="1" fillId="0" borderId="4" xfId="0" applyFont="1" applyFill="1" applyBorder="1" applyAlignment="1">
      <alignment vertical="top"/>
    </xf>
    <xf numFmtId="0" fontId="1" fillId="0" borderId="3" xfId="0" applyFont="1" applyFill="1" applyBorder="1" applyAlignment="1">
      <alignment vertical="top"/>
    </xf>
    <xf numFmtId="0" fontId="1" fillId="0" borderId="3" xfId="0" applyFont="1" applyFill="1" applyBorder="1" applyAlignment="1">
      <alignment vertical="top" wrapText="1"/>
    </xf>
    <xf numFmtId="0" fontId="0" fillId="0" borderId="0" xfId="0" applyFill="1" applyAlignment="1">
      <alignment vertical="top"/>
    </xf>
    <xf numFmtId="0" fontId="1" fillId="2" borderId="6" xfId="0" applyFont="1" applyFill="1" applyBorder="1" applyAlignment="1">
      <alignment horizontal="left" vertical="top"/>
    </xf>
    <xf numFmtId="0" fontId="1" fillId="0" borderId="3" xfId="0" applyFont="1" applyFill="1" applyBorder="1" applyAlignment="1">
      <alignment horizontal="center" vertical="top"/>
    </xf>
    <xf numFmtId="164" fontId="0" fillId="0" borderId="0" xfId="0" applyNumberFormat="1" applyFill="1" applyAlignment="1">
      <alignment vertical="top"/>
    </xf>
    <xf numFmtId="0" fontId="1" fillId="0" borderId="6" xfId="0" applyFont="1" applyFill="1" applyBorder="1" applyAlignment="1">
      <alignment horizontal="justify" vertical="top"/>
    </xf>
    <xf numFmtId="0" fontId="5" fillId="0" borderId="6" xfId="0" applyFont="1" applyFill="1" applyBorder="1" applyAlignment="1">
      <alignment horizontal="justify" vertical="top" wrapText="1"/>
    </xf>
    <xf numFmtId="0" fontId="5" fillId="0" borderId="6" xfId="0" applyFont="1" applyFill="1" applyBorder="1" applyAlignment="1">
      <alignment horizontal="center" vertical="top"/>
    </xf>
    <xf numFmtId="0" fontId="5" fillId="0" borderId="6" xfId="0" applyFont="1" applyFill="1" applyBorder="1" applyAlignment="1">
      <alignment horizontal="right" vertical="top"/>
    </xf>
    <xf numFmtId="164" fontId="5" fillId="0" borderId="6" xfId="0" applyNumberFormat="1" applyFont="1" applyFill="1" applyBorder="1" applyAlignment="1">
      <alignment horizontal="right" vertical="top"/>
    </xf>
    <xf numFmtId="164" fontId="5" fillId="0" borderId="7" xfId="0" applyNumberFormat="1" applyFont="1" applyFill="1" applyBorder="1" applyAlignment="1">
      <alignment horizontal="right" vertical="top"/>
    </xf>
    <xf numFmtId="0" fontId="1" fillId="0" borderId="6" xfId="0" applyFont="1" applyFill="1" applyBorder="1" applyAlignment="1">
      <alignment horizontal="left" vertical="top"/>
    </xf>
    <xf numFmtId="0" fontId="1" fillId="0" borderId="6" xfId="0" applyFont="1" applyFill="1" applyBorder="1" applyAlignment="1">
      <alignment horizontal="left" vertical="top" wrapText="1"/>
    </xf>
    <xf numFmtId="1" fontId="1" fillId="0" borderId="6" xfId="0" applyNumberFormat="1" applyFont="1" applyFill="1" applyBorder="1" applyAlignment="1">
      <alignment horizontal="right" vertical="top"/>
    </xf>
    <xf numFmtId="0" fontId="1" fillId="2" borderId="6" xfId="0" applyFont="1" applyFill="1" applyBorder="1" applyAlignment="1">
      <alignment horizontal="left" vertical="top" wrapText="1"/>
    </xf>
    <xf numFmtId="0" fontId="1" fillId="0" borderId="6" xfId="0" applyFont="1" applyFill="1" applyBorder="1" applyAlignment="1">
      <alignment horizontal="right" vertical="top" wrapText="1"/>
    </xf>
    <xf numFmtId="164" fontId="2" fillId="2" borderId="2" xfId="0" applyNumberFormat="1" applyFont="1" applyFill="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215"/>
  <sheetViews>
    <sheetView tabSelected="1" view="pageBreakPreview" zoomScaleNormal="100" zoomScaleSheetLayoutView="100" workbookViewId="0">
      <selection activeCell="J211" sqref="J211"/>
    </sheetView>
  </sheetViews>
  <sheetFormatPr defaultRowHeight="12.75" x14ac:dyDescent="0.2"/>
  <cols>
    <col min="1" max="1" width="6.42578125" style="21" bestFit="1" customWidth="1"/>
    <col min="2" max="2" width="7.7109375" style="35" bestFit="1" customWidth="1"/>
    <col min="3" max="3" width="37.140625" style="1" bestFit="1" customWidth="1"/>
    <col min="4" max="4" width="5.42578125" style="1" bestFit="1" customWidth="1"/>
    <col min="5" max="5" width="7" style="1" bestFit="1" customWidth="1"/>
    <col min="6" max="6" width="9.42578125" style="2" bestFit="1" customWidth="1"/>
    <col min="7" max="7" width="11.28515625" style="2" bestFit="1" customWidth="1"/>
    <col min="8" max="10" width="9.140625" style="1"/>
    <col min="11" max="11" width="9.7109375" style="1" bestFit="1" customWidth="1"/>
    <col min="12" max="16384" width="9.140625" style="1"/>
  </cols>
  <sheetData>
    <row r="1" spans="1:11" ht="13.5" thickBot="1" x14ac:dyDescent="0.25">
      <c r="A1" s="19"/>
      <c r="B1" s="30"/>
    </row>
    <row r="2" spans="1:11" ht="32.25" thickTop="1" x14ac:dyDescent="0.2">
      <c r="A2" s="3" t="s">
        <v>7</v>
      </c>
      <c r="B2" s="31" t="s">
        <v>8</v>
      </c>
      <c r="C2" s="4" t="s">
        <v>9</v>
      </c>
      <c r="D2" s="4" t="s">
        <v>0</v>
      </c>
      <c r="E2" s="4" t="s">
        <v>1</v>
      </c>
      <c r="F2" s="50" t="s">
        <v>2</v>
      </c>
      <c r="G2" s="50"/>
    </row>
    <row r="3" spans="1:11" ht="13.5" thickBot="1" x14ac:dyDescent="0.25">
      <c r="A3" s="16"/>
      <c r="B3" s="32"/>
      <c r="C3" s="6"/>
      <c r="D3" s="6"/>
      <c r="E3" s="7"/>
      <c r="F3" s="8" t="s">
        <v>3</v>
      </c>
      <c r="G3" s="8" t="s">
        <v>4</v>
      </c>
    </row>
    <row r="4" spans="1:11" ht="14.25" thickTop="1" thickBot="1" x14ac:dyDescent="0.25">
      <c r="A4" s="51" t="s">
        <v>56</v>
      </c>
      <c r="B4" s="52"/>
      <c r="C4" s="52" t="s">
        <v>11</v>
      </c>
      <c r="D4" s="52"/>
      <c r="E4" s="52"/>
      <c r="F4" s="52"/>
      <c r="G4" s="23"/>
    </row>
    <row r="5" spans="1:11" s="35" customFormat="1" ht="105.75" thickTop="1" x14ac:dyDescent="0.2">
      <c r="A5" s="37"/>
      <c r="B5" s="34">
        <v>35131</v>
      </c>
      <c r="C5" s="39" t="s">
        <v>12</v>
      </c>
      <c r="D5" s="26"/>
      <c r="E5" s="27"/>
      <c r="F5" s="28"/>
      <c r="G5" s="29"/>
      <c r="K5" s="38"/>
    </row>
    <row r="6" spans="1:11" s="35" customFormat="1" ht="21" x14ac:dyDescent="0.2">
      <c r="A6" s="37">
        <v>1</v>
      </c>
      <c r="B6" s="34" t="s">
        <v>14</v>
      </c>
      <c r="C6" s="39" t="s">
        <v>13</v>
      </c>
      <c r="D6" s="26"/>
      <c r="E6" s="27"/>
      <c r="F6" s="28"/>
      <c r="G6" s="29"/>
      <c r="K6" s="38"/>
    </row>
    <row r="7" spans="1:11" s="35" customFormat="1" x14ac:dyDescent="0.2">
      <c r="A7" s="37"/>
      <c r="B7" s="33"/>
      <c r="C7" s="27" t="s">
        <v>5</v>
      </c>
      <c r="D7" s="26" t="s">
        <v>15</v>
      </c>
      <c r="E7" s="27">
        <f>1012*1.2</f>
        <v>1214.3999999999999</v>
      </c>
      <c r="F7" s="28">
        <v>54.98</v>
      </c>
      <c r="G7" s="29">
        <f>E7*F7</f>
        <v>66767.711999999985</v>
      </c>
    </row>
    <row r="8" spans="1:11" x14ac:dyDescent="0.2">
      <c r="A8" s="20"/>
      <c r="B8" s="34"/>
      <c r="C8" s="14"/>
      <c r="D8" s="10"/>
      <c r="E8" s="11"/>
      <c r="F8" s="12"/>
      <c r="G8" s="13"/>
      <c r="K8" s="2"/>
    </row>
    <row r="9" spans="1:11" x14ac:dyDescent="0.2">
      <c r="A9" s="20"/>
      <c r="B9" s="34"/>
      <c r="C9" s="24"/>
      <c r="D9" s="10"/>
      <c r="E9" s="11"/>
      <c r="F9" s="12"/>
      <c r="G9" s="13"/>
      <c r="K9" s="2"/>
    </row>
    <row r="10" spans="1:11" s="35" customFormat="1" ht="31.5" x14ac:dyDescent="0.2">
      <c r="A10" s="37">
        <v>2</v>
      </c>
      <c r="B10" s="33" t="s">
        <v>47</v>
      </c>
      <c r="C10" s="25" t="s">
        <v>129</v>
      </c>
      <c r="D10" s="26"/>
      <c r="E10" s="27"/>
      <c r="F10" s="28"/>
      <c r="G10" s="29"/>
    </row>
    <row r="11" spans="1:11" s="35" customFormat="1" x14ac:dyDescent="0.2">
      <c r="A11" s="37"/>
      <c r="B11" s="33"/>
      <c r="C11" s="27" t="s">
        <v>5</v>
      </c>
      <c r="D11" s="26" t="s">
        <v>37</v>
      </c>
      <c r="E11" s="27">
        <v>1</v>
      </c>
      <c r="F11" s="28">
        <v>60683.07</v>
      </c>
      <c r="G11" s="29">
        <f>E11*F11</f>
        <v>60683.07</v>
      </c>
    </row>
    <row r="12" spans="1:11" x14ac:dyDescent="0.2">
      <c r="A12" s="20"/>
      <c r="B12" s="34"/>
      <c r="C12" s="14"/>
      <c r="D12" s="10"/>
      <c r="E12" s="11"/>
      <c r="F12" s="12"/>
      <c r="G12" s="13"/>
      <c r="K12" s="2"/>
    </row>
    <row r="13" spans="1:11" x14ac:dyDescent="0.2">
      <c r="A13" s="20"/>
      <c r="B13" s="34"/>
      <c r="C13" s="14"/>
      <c r="D13" s="10"/>
      <c r="E13" s="11"/>
      <c r="F13" s="12"/>
      <c r="G13" s="13"/>
      <c r="K13" s="2"/>
    </row>
    <row r="14" spans="1:11" x14ac:dyDescent="0.2">
      <c r="A14" s="20"/>
      <c r="B14" s="34"/>
      <c r="C14" s="14"/>
      <c r="D14" s="10"/>
      <c r="E14" s="11"/>
      <c r="F14" s="12"/>
      <c r="G14" s="13"/>
      <c r="K14" s="2"/>
    </row>
    <row r="15" spans="1:11" s="35" customFormat="1" ht="52.5" x14ac:dyDescent="0.2">
      <c r="A15" s="37"/>
      <c r="B15" s="34"/>
      <c r="C15" s="25" t="s">
        <v>58</v>
      </c>
      <c r="D15" s="26"/>
      <c r="E15" s="27"/>
      <c r="F15" s="28"/>
      <c r="G15" s="29"/>
      <c r="K15" s="38"/>
    </row>
    <row r="16" spans="1:11" s="35" customFormat="1" x14ac:dyDescent="0.2">
      <c r="A16" s="37"/>
      <c r="B16" s="34"/>
      <c r="C16" s="25" t="s">
        <v>54</v>
      </c>
      <c r="D16" s="26"/>
      <c r="E16" s="27"/>
      <c r="F16" s="28"/>
      <c r="G16" s="29"/>
      <c r="K16" s="38"/>
    </row>
    <row r="17" spans="1:11" s="35" customFormat="1" x14ac:dyDescent="0.2">
      <c r="A17" s="37">
        <v>3</v>
      </c>
      <c r="B17" s="34" t="s">
        <v>69</v>
      </c>
      <c r="C17" s="25" t="s">
        <v>55</v>
      </c>
      <c r="D17" s="26"/>
      <c r="E17" s="27"/>
      <c r="F17" s="28"/>
      <c r="G17" s="29"/>
      <c r="K17" s="38"/>
    </row>
    <row r="18" spans="1:11" s="35" customFormat="1" x14ac:dyDescent="0.2">
      <c r="A18" s="37"/>
      <c r="B18" s="34"/>
      <c r="C18" s="27" t="s">
        <v>5</v>
      </c>
      <c r="D18" s="26" t="s">
        <v>45</v>
      </c>
      <c r="E18" s="27">
        <v>15</v>
      </c>
      <c r="F18" s="28">
        <v>95.5</v>
      </c>
      <c r="G18" s="29">
        <f>E18*F18</f>
        <v>1432.5</v>
      </c>
      <c r="K18" s="38"/>
    </row>
    <row r="19" spans="1:11" s="35" customFormat="1" x14ac:dyDescent="0.2">
      <c r="A19" s="37">
        <v>4</v>
      </c>
      <c r="B19" s="34" t="s">
        <v>121</v>
      </c>
      <c r="C19" s="25" t="s">
        <v>120</v>
      </c>
      <c r="D19" s="26"/>
      <c r="E19" s="27"/>
      <c r="F19" s="28"/>
      <c r="G19" s="29"/>
      <c r="K19" s="38"/>
    </row>
    <row r="20" spans="1:11" s="35" customFormat="1" x14ac:dyDescent="0.2">
      <c r="A20" s="37"/>
      <c r="B20" s="34"/>
      <c r="C20" s="27" t="s">
        <v>5</v>
      </c>
      <c r="D20" s="26" t="s">
        <v>45</v>
      </c>
      <c r="E20" s="27">
        <v>4</v>
      </c>
      <c r="F20" s="28">
        <v>124.07</v>
      </c>
      <c r="G20" s="29">
        <f>E20*F20</f>
        <v>496.28</v>
      </c>
      <c r="K20" s="38"/>
    </row>
    <row r="21" spans="1:11" s="35" customFormat="1" x14ac:dyDescent="0.2">
      <c r="A21" s="37">
        <v>5</v>
      </c>
      <c r="B21" s="34" t="s">
        <v>123</v>
      </c>
      <c r="C21" s="45" t="s">
        <v>122</v>
      </c>
      <c r="D21" s="26"/>
      <c r="E21" s="27"/>
      <c r="F21" s="28"/>
      <c r="G21" s="29"/>
      <c r="K21" s="38"/>
    </row>
    <row r="22" spans="1:11" s="35" customFormat="1" x14ac:dyDescent="0.2">
      <c r="A22" s="37"/>
      <c r="B22" s="34"/>
      <c r="C22" s="27" t="s">
        <v>5</v>
      </c>
      <c r="D22" s="26" t="s">
        <v>45</v>
      </c>
      <c r="E22" s="27">
        <v>1</v>
      </c>
      <c r="F22" s="28">
        <v>164.23</v>
      </c>
      <c r="G22" s="29">
        <f>E22*F22</f>
        <v>164.23</v>
      </c>
      <c r="K22" s="38"/>
    </row>
    <row r="23" spans="1:11" s="35" customFormat="1" x14ac:dyDescent="0.2">
      <c r="A23" s="37"/>
      <c r="B23" s="34"/>
      <c r="C23" s="45" t="s">
        <v>64</v>
      </c>
      <c r="D23" s="26"/>
      <c r="E23" s="27"/>
      <c r="F23" s="28"/>
      <c r="G23" s="29"/>
      <c r="K23" s="38"/>
    </row>
    <row r="24" spans="1:11" s="35" customFormat="1" x14ac:dyDescent="0.2">
      <c r="A24" s="37">
        <v>6</v>
      </c>
      <c r="B24" s="34" t="s">
        <v>124</v>
      </c>
      <c r="C24" s="45" t="s">
        <v>122</v>
      </c>
      <c r="D24" s="26"/>
      <c r="E24" s="27"/>
      <c r="F24" s="28"/>
      <c r="G24" s="29"/>
      <c r="K24" s="38"/>
    </row>
    <row r="25" spans="1:11" s="35" customFormat="1" x14ac:dyDescent="0.2">
      <c r="A25" s="37"/>
      <c r="B25" s="34"/>
      <c r="C25" s="27" t="s">
        <v>5</v>
      </c>
      <c r="D25" s="26" t="s">
        <v>45</v>
      </c>
      <c r="E25" s="27">
        <v>1</v>
      </c>
      <c r="F25" s="28">
        <v>247.63</v>
      </c>
      <c r="G25" s="29">
        <f>E25*F25</f>
        <v>247.63</v>
      </c>
      <c r="K25" s="38"/>
    </row>
    <row r="26" spans="1:11" s="35" customFormat="1" x14ac:dyDescent="0.2">
      <c r="A26" s="37"/>
      <c r="B26" s="34"/>
      <c r="C26" s="27"/>
      <c r="D26" s="26"/>
      <c r="E26" s="27"/>
      <c r="F26" s="28"/>
      <c r="G26" s="29"/>
      <c r="K26" s="38"/>
    </row>
    <row r="27" spans="1:11" s="35" customFormat="1" x14ac:dyDescent="0.2">
      <c r="A27" s="37"/>
      <c r="B27" s="34"/>
      <c r="C27" s="27"/>
      <c r="D27" s="26"/>
      <c r="E27" s="27"/>
      <c r="F27" s="28"/>
      <c r="G27" s="29"/>
      <c r="K27" s="38"/>
    </row>
    <row r="28" spans="1:11" x14ac:dyDescent="0.2">
      <c r="A28" s="20"/>
      <c r="B28" s="34"/>
      <c r="C28" s="14"/>
      <c r="D28" s="10"/>
      <c r="E28" s="11"/>
      <c r="F28" s="12"/>
      <c r="G28" s="13"/>
      <c r="K28" s="2"/>
    </row>
    <row r="29" spans="1:11" x14ac:dyDescent="0.2">
      <c r="A29" s="20"/>
      <c r="B29" s="34"/>
      <c r="C29" s="27"/>
      <c r="D29" s="26"/>
      <c r="E29" s="27"/>
      <c r="F29" s="28"/>
      <c r="G29" s="29"/>
      <c r="K29" s="2"/>
    </row>
    <row r="30" spans="1:11" ht="42" x14ac:dyDescent="0.2">
      <c r="A30" s="20"/>
      <c r="B30" s="34"/>
      <c r="C30" s="46" t="s">
        <v>52</v>
      </c>
      <c r="D30" s="26"/>
      <c r="E30" s="27"/>
      <c r="F30" s="28"/>
      <c r="G30" s="29"/>
      <c r="K30" s="2"/>
    </row>
    <row r="31" spans="1:11" x14ac:dyDescent="0.2">
      <c r="A31" s="20">
        <v>7</v>
      </c>
      <c r="B31" s="34" t="s">
        <v>68</v>
      </c>
      <c r="C31" s="45" t="s">
        <v>67</v>
      </c>
      <c r="D31" s="26"/>
      <c r="E31" s="27"/>
      <c r="F31" s="28"/>
      <c r="G31" s="29"/>
      <c r="K31" s="2"/>
    </row>
    <row r="32" spans="1:11" x14ac:dyDescent="0.2">
      <c r="A32" s="20"/>
      <c r="B32" s="34"/>
      <c r="C32" s="27" t="s">
        <v>5</v>
      </c>
      <c r="D32" s="26" t="s">
        <v>45</v>
      </c>
      <c r="E32" s="27">
        <v>15</v>
      </c>
      <c r="F32" s="28">
        <v>77.12</v>
      </c>
      <c r="G32" s="29">
        <f>E32*F32</f>
        <v>1156.8000000000002</v>
      </c>
      <c r="K32" s="2"/>
    </row>
    <row r="33" spans="1:11" x14ac:dyDescent="0.2">
      <c r="A33" s="20"/>
      <c r="B33" s="34"/>
      <c r="C33" s="27"/>
      <c r="D33" s="26"/>
      <c r="E33" s="27"/>
      <c r="F33" s="28"/>
      <c r="G33" s="29"/>
      <c r="K33" s="2"/>
    </row>
    <row r="34" spans="1:11" ht="42" x14ac:dyDescent="0.2">
      <c r="A34" s="20"/>
      <c r="B34" s="34"/>
      <c r="C34" s="46" t="s">
        <v>59</v>
      </c>
      <c r="D34" s="26"/>
      <c r="E34" s="27"/>
      <c r="F34" s="28"/>
      <c r="G34" s="29"/>
      <c r="K34" s="2"/>
    </row>
    <row r="35" spans="1:11" x14ac:dyDescent="0.2">
      <c r="A35" s="20">
        <v>8</v>
      </c>
      <c r="B35" s="34" t="s">
        <v>60</v>
      </c>
      <c r="C35" s="45" t="s">
        <v>61</v>
      </c>
      <c r="D35" s="26"/>
      <c r="E35" s="27"/>
      <c r="F35" s="28"/>
      <c r="G35" s="29"/>
      <c r="K35" s="2"/>
    </row>
    <row r="36" spans="1:11" x14ac:dyDescent="0.2">
      <c r="A36" s="20"/>
      <c r="B36" s="34"/>
      <c r="C36" s="27" t="s">
        <v>5</v>
      </c>
      <c r="D36" s="26" t="s">
        <v>45</v>
      </c>
      <c r="E36" s="27">
        <v>12</v>
      </c>
      <c r="F36" s="28">
        <v>282.37</v>
      </c>
      <c r="G36" s="29">
        <f>E36*F36</f>
        <v>3388.44</v>
      </c>
      <c r="K36" s="2"/>
    </row>
    <row r="37" spans="1:11" x14ac:dyDescent="0.2">
      <c r="A37" s="20">
        <v>9</v>
      </c>
      <c r="B37" s="34" t="s">
        <v>63</v>
      </c>
      <c r="C37" s="45" t="s">
        <v>62</v>
      </c>
      <c r="D37" s="26"/>
      <c r="E37" s="27"/>
      <c r="F37" s="28"/>
      <c r="G37" s="29"/>
      <c r="K37" s="2"/>
    </row>
    <row r="38" spans="1:11" x14ac:dyDescent="0.2">
      <c r="A38" s="20"/>
      <c r="B38" s="34"/>
      <c r="C38" s="27" t="s">
        <v>5</v>
      </c>
      <c r="D38" s="26" t="s">
        <v>45</v>
      </c>
      <c r="E38" s="27">
        <v>12</v>
      </c>
      <c r="F38" s="28">
        <v>168.09</v>
      </c>
      <c r="G38" s="29">
        <f>E38*F38</f>
        <v>2017.08</v>
      </c>
      <c r="K38" s="2"/>
    </row>
    <row r="39" spans="1:11" x14ac:dyDescent="0.2">
      <c r="A39" s="20"/>
      <c r="B39" s="34"/>
      <c r="C39" s="45"/>
      <c r="D39" s="26"/>
      <c r="E39" s="27"/>
      <c r="F39" s="28"/>
      <c r="G39" s="29"/>
      <c r="K39" s="2"/>
    </row>
    <row r="40" spans="1:11" x14ac:dyDescent="0.2">
      <c r="A40" s="20"/>
      <c r="B40" s="34"/>
      <c r="C40" s="27"/>
      <c r="D40" s="26"/>
      <c r="E40" s="27"/>
      <c r="F40" s="28"/>
      <c r="G40" s="29"/>
      <c r="K40" s="2"/>
    </row>
    <row r="41" spans="1:11" s="35" customFormat="1" ht="73.5" x14ac:dyDescent="0.2">
      <c r="A41" s="37"/>
      <c r="B41" s="34"/>
      <c r="C41" s="46" t="s">
        <v>53</v>
      </c>
      <c r="D41" s="26"/>
      <c r="E41" s="27"/>
      <c r="F41" s="28"/>
      <c r="G41" s="29"/>
      <c r="K41" s="38"/>
    </row>
    <row r="42" spans="1:11" s="35" customFormat="1" x14ac:dyDescent="0.2">
      <c r="A42" s="37"/>
      <c r="B42" s="34"/>
      <c r="C42" s="45" t="s">
        <v>64</v>
      </c>
      <c r="D42" s="26"/>
      <c r="E42" s="27"/>
      <c r="F42" s="28"/>
      <c r="G42" s="29"/>
      <c r="K42" s="38"/>
    </row>
    <row r="43" spans="1:11" s="35" customFormat="1" x14ac:dyDescent="0.2">
      <c r="A43" s="37">
        <v>10</v>
      </c>
      <c r="B43" s="34" t="s">
        <v>66</v>
      </c>
      <c r="C43" s="45" t="s">
        <v>65</v>
      </c>
      <c r="D43" s="26"/>
      <c r="E43" s="27"/>
      <c r="F43" s="28"/>
      <c r="G43" s="29"/>
      <c r="K43" s="38"/>
    </row>
    <row r="44" spans="1:11" s="35" customFormat="1" x14ac:dyDescent="0.2">
      <c r="A44" s="37"/>
      <c r="B44" s="34"/>
      <c r="C44" s="27" t="s">
        <v>5</v>
      </c>
      <c r="D44" s="26" t="s">
        <v>45</v>
      </c>
      <c r="E44" s="27">
        <v>2</v>
      </c>
      <c r="F44" s="28">
        <v>329.23</v>
      </c>
      <c r="G44" s="29">
        <f>E44*F44</f>
        <v>658.46</v>
      </c>
      <c r="K44" s="38"/>
    </row>
    <row r="45" spans="1:11" s="35" customFormat="1" x14ac:dyDescent="0.2">
      <c r="A45" s="37"/>
      <c r="B45" s="34"/>
      <c r="C45" s="45" t="s">
        <v>120</v>
      </c>
      <c r="D45" s="26"/>
      <c r="E45" s="27"/>
      <c r="F45" s="28"/>
      <c r="G45" s="29"/>
      <c r="K45" s="38"/>
    </row>
    <row r="46" spans="1:11" s="35" customFormat="1" x14ac:dyDescent="0.2">
      <c r="A46" s="37">
        <v>11</v>
      </c>
      <c r="B46" s="34" t="s">
        <v>136</v>
      </c>
      <c r="C46" s="45" t="s">
        <v>135</v>
      </c>
      <c r="D46" s="26"/>
      <c r="E46" s="27"/>
      <c r="F46" s="28"/>
      <c r="G46" s="29"/>
      <c r="K46" s="38"/>
    </row>
    <row r="47" spans="1:11" s="35" customFormat="1" x14ac:dyDescent="0.2">
      <c r="A47" s="37"/>
      <c r="B47" s="34"/>
      <c r="C47" s="27" t="s">
        <v>5</v>
      </c>
      <c r="D47" s="26" t="s">
        <v>45</v>
      </c>
      <c r="E47" s="27">
        <v>2</v>
      </c>
      <c r="F47" s="28">
        <v>346.22</v>
      </c>
      <c r="G47" s="29">
        <f>E47*F47</f>
        <v>692.44</v>
      </c>
      <c r="K47" s="38"/>
    </row>
    <row r="48" spans="1:11" s="35" customFormat="1" x14ac:dyDescent="0.2">
      <c r="A48" s="37"/>
      <c r="B48" s="34"/>
      <c r="C48" s="45" t="s">
        <v>120</v>
      </c>
      <c r="D48" s="26"/>
      <c r="E48" s="27"/>
      <c r="F48" s="28"/>
      <c r="G48" s="29"/>
      <c r="K48" s="38"/>
    </row>
    <row r="49" spans="1:11" s="35" customFormat="1" x14ac:dyDescent="0.2">
      <c r="A49" s="37">
        <v>12</v>
      </c>
      <c r="B49" s="34" t="s">
        <v>138</v>
      </c>
      <c r="C49" s="45" t="s">
        <v>137</v>
      </c>
      <c r="D49" s="26"/>
      <c r="E49" s="27"/>
      <c r="F49" s="28"/>
      <c r="G49" s="29"/>
      <c r="K49" s="38"/>
    </row>
    <row r="50" spans="1:11" s="35" customFormat="1" x14ac:dyDescent="0.2">
      <c r="A50" s="37"/>
      <c r="B50" s="34"/>
      <c r="C50" s="27" t="s">
        <v>5</v>
      </c>
      <c r="D50" s="26" t="s">
        <v>45</v>
      </c>
      <c r="E50" s="27">
        <v>2</v>
      </c>
      <c r="F50" s="28">
        <v>275.95</v>
      </c>
      <c r="G50" s="29">
        <f>E50*F50</f>
        <v>551.9</v>
      </c>
      <c r="K50" s="38"/>
    </row>
    <row r="51" spans="1:11" s="35" customFormat="1" x14ac:dyDescent="0.2">
      <c r="A51" s="37"/>
      <c r="B51" s="34"/>
      <c r="C51" s="45" t="s">
        <v>120</v>
      </c>
      <c r="D51" s="26"/>
      <c r="E51" s="27"/>
      <c r="F51" s="28"/>
      <c r="G51" s="29"/>
      <c r="K51" s="38"/>
    </row>
    <row r="52" spans="1:11" s="35" customFormat="1" x14ac:dyDescent="0.2">
      <c r="A52" s="37">
        <v>13</v>
      </c>
      <c r="B52" s="34" t="s">
        <v>139</v>
      </c>
      <c r="C52" s="45" t="s">
        <v>55</v>
      </c>
      <c r="D52" s="26"/>
      <c r="E52" s="27"/>
      <c r="F52" s="28"/>
      <c r="G52" s="29"/>
      <c r="K52" s="38"/>
    </row>
    <row r="53" spans="1:11" s="35" customFormat="1" x14ac:dyDescent="0.2">
      <c r="A53" s="37"/>
      <c r="B53" s="34"/>
      <c r="C53" s="27" t="s">
        <v>5</v>
      </c>
      <c r="D53" s="26" t="s">
        <v>45</v>
      </c>
      <c r="E53" s="27">
        <v>2</v>
      </c>
      <c r="F53" s="28">
        <v>265.14</v>
      </c>
      <c r="G53" s="29">
        <f>E53*F53</f>
        <v>530.28</v>
      </c>
      <c r="K53" s="38"/>
    </row>
    <row r="54" spans="1:11" s="35" customFormat="1" x14ac:dyDescent="0.2">
      <c r="A54" s="37"/>
      <c r="B54" s="34"/>
      <c r="C54" s="45" t="s">
        <v>140</v>
      </c>
      <c r="D54" s="26"/>
      <c r="E54" s="27"/>
      <c r="F54" s="28"/>
      <c r="G54" s="29"/>
      <c r="K54" s="38"/>
    </row>
    <row r="55" spans="1:11" s="35" customFormat="1" x14ac:dyDescent="0.2">
      <c r="A55" s="37">
        <v>14</v>
      </c>
      <c r="B55" s="34" t="s">
        <v>141</v>
      </c>
      <c r="C55" s="45" t="s">
        <v>137</v>
      </c>
      <c r="D55" s="26"/>
      <c r="E55" s="27"/>
      <c r="F55" s="28"/>
      <c r="G55" s="29"/>
      <c r="K55" s="38"/>
    </row>
    <row r="56" spans="1:11" s="35" customFormat="1" x14ac:dyDescent="0.2">
      <c r="A56" s="37"/>
      <c r="B56" s="34"/>
      <c r="C56" s="27" t="s">
        <v>5</v>
      </c>
      <c r="D56" s="26" t="s">
        <v>45</v>
      </c>
      <c r="E56" s="27">
        <v>2</v>
      </c>
      <c r="F56" s="28">
        <v>289.07</v>
      </c>
      <c r="G56" s="29">
        <f>E56*F56</f>
        <v>578.14</v>
      </c>
      <c r="K56" s="38"/>
    </row>
    <row r="57" spans="1:11" x14ac:dyDescent="0.2">
      <c r="A57" s="20"/>
      <c r="B57" s="34"/>
      <c r="C57" s="27"/>
      <c r="D57" s="26"/>
      <c r="E57" s="27"/>
      <c r="F57" s="28"/>
      <c r="G57" s="29"/>
      <c r="K57" s="2"/>
    </row>
    <row r="58" spans="1:11" ht="21" x14ac:dyDescent="0.2">
      <c r="A58" s="20"/>
      <c r="B58" s="34"/>
      <c r="C58" s="49" t="s">
        <v>145</v>
      </c>
      <c r="D58" s="26"/>
      <c r="E58" s="27"/>
      <c r="F58" s="28"/>
      <c r="G58" s="29"/>
      <c r="K58" s="2"/>
    </row>
    <row r="59" spans="1:11" ht="157.5" x14ac:dyDescent="0.2">
      <c r="A59" s="20"/>
      <c r="B59" s="34" t="s">
        <v>125</v>
      </c>
      <c r="C59" s="46" t="s">
        <v>126</v>
      </c>
      <c r="D59" s="26"/>
      <c r="E59" s="27"/>
      <c r="F59" s="28"/>
      <c r="G59" s="29"/>
      <c r="K59" s="2"/>
    </row>
    <row r="60" spans="1:11" x14ac:dyDescent="0.2">
      <c r="A60" s="20">
        <v>15</v>
      </c>
      <c r="B60" s="34" t="s">
        <v>144</v>
      </c>
      <c r="C60" s="27" t="s">
        <v>143</v>
      </c>
      <c r="D60" s="26"/>
      <c r="E60" s="27"/>
      <c r="F60" s="28"/>
      <c r="G60" s="29"/>
      <c r="K60" s="2"/>
    </row>
    <row r="61" spans="1:11" x14ac:dyDescent="0.2">
      <c r="A61" s="20"/>
      <c r="B61" s="34"/>
      <c r="C61" s="27" t="s">
        <v>5</v>
      </c>
      <c r="D61" s="26" t="s">
        <v>10</v>
      </c>
      <c r="E61" s="27">
        <v>60</v>
      </c>
      <c r="F61" s="28">
        <v>163.16</v>
      </c>
      <c r="G61" s="29">
        <f>E61*F61</f>
        <v>9789.6</v>
      </c>
      <c r="K61" s="2"/>
    </row>
    <row r="62" spans="1:11" x14ac:dyDescent="0.2">
      <c r="A62" s="20">
        <v>16</v>
      </c>
      <c r="B62" s="34" t="s">
        <v>127</v>
      </c>
      <c r="C62" s="27" t="s">
        <v>128</v>
      </c>
      <c r="D62" s="26"/>
      <c r="E62" s="27"/>
      <c r="F62" s="28"/>
      <c r="G62" s="29"/>
      <c r="K62" s="2"/>
    </row>
    <row r="63" spans="1:11" ht="13.5" thickBot="1" x14ac:dyDescent="0.25">
      <c r="A63" s="20"/>
      <c r="B63" s="34"/>
      <c r="C63" s="27" t="s">
        <v>5</v>
      </c>
      <c r="D63" s="26" t="s">
        <v>10</v>
      </c>
      <c r="E63" s="27">
        <v>45</v>
      </c>
      <c r="F63" s="28">
        <v>163.16</v>
      </c>
      <c r="G63" s="29">
        <f>E63*F63</f>
        <v>7342.2</v>
      </c>
      <c r="K63" s="2"/>
    </row>
    <row r="64" spans="1:11" ht="14.25" thickTop="1" thickBot="1" x14ac:dyDescent="0.25">
      <c r="A64" s="51" t="s">
        <v>87</v>
      </c>
      <c r="B64" s="52"/>
      <c r="C64" s="52"/>
      <c r="D64" s="52"/>
      <c r="E64" s="52"/>
      <c r="F64" s="52"/>
      <c r="G64" s="23"/>
    </row>
    <row r="65" spans="1:11" ht="13.5" thickTop="1" x14ac:dyDescent="0.2">
      <c r="A65" s="20"/>
      <c r="B65" s="34"/>
      <c r="C65" s="14"/>
      <c r="D65" s="10"/>
      <c r="E65" s="11"/>
      <c r="F65" s="12"/>
      <c r="G65" s="13"/>
    </row>
    <row r="66" spans="1:11" ht="157.5" x14ac:dyDescent="0.2">
      <c r="A66" s="20"/>
      <c r="B66" s="33"/>
      <c r="C66" s="24" t="s">
        <v>70</v>
      </c>
      <c r="D66" s="10"/>
      <c r="E66" s="11"/>
      <c r="F66" s="12"/>
      <c r="G66" s="13"/>
    </row>
    <row r="67" spans="1:11" ht="21" x14ac:dyDescent="0.2">
      <c r="A67" s="20">
        <v>17</v>
      </c>
      <c r="B67" s="33" t="s">
        <v>72</v>
      </c>
      <c r="C67" s="24" t="s">
        <v>71</v>
      </c>
      <c r="D67" s="10"/>
      <c r="E67" s="11"/>
      <c r="F67" s="12"/>
      <c r="G67" s="13"/>
      <c r="K67" s="2"/>
    </row>
    <row r="68" spans="1:11" x14ac:dyDescent="0.2">
      <c r="A68" s="20"/>
      <c r="B68" s="33"/>
      <c r="C68" s="11" t="s">
        <v>5</v>
      </c>
      <c r="D68" s="10" t="s">
        <v>45</v>
      </c>
      <c r="E68" s="27">
        <v>11</v>
      </c>
      <c r="F68" s="12">
        <v>815.55</v>
      </c>
      <c r="G68" s="13">
        <f>E68*F68</f>
        <v>8971.0499999999993</v>
      </c>
      <c r="K68" s="2"/>
    </row>
    <row r="69" spans="1:11" x14ac:dyDescent="0.2">
      <c r="A69" s="20"/>
      <c r="B69" s="34"/>
      <c r="C69" s="24"/>
      <c r="D69" s="10"/>
      <c r="E69" s="11"/>
      <c r="F69" s="12"/>
      <c r="G69" s="13"/>
      <c r="K69" s="2"/>
    </row>
    <row r="70" spans="1:11" ht="84" x14ac:dyDescent="0.2">
      <c r="A70" s="20"/>
      <c r="B70" s="34"/>
      <c r="C70" s="24" t="s">
        <v>22</v>
      </c>
      <c r="D70" s="10"/>
      <c r="E70" s="11"/>
      <c r="F70" s="12"/>
      <c r="G70" s="13"/>
    </row>
    <row r="71" spans="1:11" x14ac:dyDescent="0.2">
      <c r="A71" s="20">
        <v>18</v>
      </c>
      <c r="B71" s="33" t="s">
        <v>132</v>
      </c>
      <c r="C71" s="36" t="s">
        <v>131</v>
      </c>
      <c r="D71" s="10"/>
      <c r="E71" s="27"/>
      <c r="F71" s="12"/>
      <c r="G71" s="13"/>
      <c r="K71" s="2"/>
    </row>
    <row r="72" spans="1:11" x14ac:dyDescent="0.2">
      <c r="A72" s="20"/>
      <c r="B72" s="33"/>
      <c r="C72" s="11" t="s">
        <v>5</v>
      </c>
      <c r="D72" s="10" t="s">
        <v>28</v>
      </c>
      <c r="E72" s="27">
        <f>49*0.742*1.2</f>
        <v>43.629599999999996</v>
      </c>
      <c r="F72" s="12">
        <v>10.57</v>
      </c>
      <c r="G72" s="13">
        <f>E72*F72</f>
        <v>461.164872</v>
      </c>
      <c r="K72" s="2"/>
    </row>
    <row r="73" spans="1:11" x14ac:dyDescent="0.2">
      <c r="A73" s="20">
        <v>19</v>
      </c>
      <c r="B73" s="33" t="s">
        <v>39</v>
      </c>
      <c r="C73" s="36" t="s">
        <v>23</v>
      </c>
      <c r="D73" s="10"/>
      <c r="E73" s="27"/>
      <c r="F73" s="12"/>
      <c r="G73" s="13"/>
      <c r="K73" s="2"/>
    </row>
    <row r="74" spans="1:11" x14ac:dyDescent="0.2">
      <c r="A74" s="20"/>
      <c r="B74" s="33"/>
      <c r="C74" s="11" t="s">
        <v>5</v>
      </c>
      <c r="D74" s="10" t="s">
        <v>28</v>
      </c>
      <c r="E74" s="27">
        <f>(80+29)*2.2*1.2</f>
        <v>287.76</v>
      </c>
      <c r="F74" s="12">
        <v>7.56</v>
      </c>
      <c r="G74" s="13">
        <f>E74*F74</f>
        <v>2175.4656</v>
      </c>
      <c r="K74" s="2"/>
    </row>
    <row r="75" spans="1:11" x14ac:dyDescent="0.2">
      <c r="A75" s="20">
        <v>20</v>
      </c>
      <c r="B75" s="33" t="s">
        <v>40</v>
      </c>
      <c r="C75" s="14" t="s">
        <v>24</v>
      </c>
      <c r="D75" s="10"/>
      <c r="E75" s="27"/>
      <c r="F75" s="12"/>
      <c r="G75" s="13"/>
      <c r="K75" s="2"/>
    </row>
    <row r="76" spans="1:11" x14ac:dyDescent="0.2">
      <c r="A76" s="20"/>
      <c r="B76" s="33"/>
      <c r="C76" s="11" t="s">
        <v>5</v>
      </c>
      <c r="D76" s="10" t="s">
        <v>28</v>
      </c>
      <c r="E76" s="27">
        <f>(40+95)*2.82*1.2</f>
        <v>456.84</v>
      </c>
      <c r="F76" s="12">
        <v>7.06</v>
      </c>
      <c r="G76" s="13">
        <f>E76*F76</f>
        <v>3225.2903999999999</v>
      </c>
      <c r="K76" s="2"/>
    </row>
    <row r="77" spans="1:11" x14ac:dyDescent="0.2">
      <c r="A77" s="20">
        <v>21</v>
      </c>
      <c r="B77" s="33" t="s">
        <v>41</v>
      </c>
      <c r="C77" s="36" t="s">
        <v>25</v>
      </c>
      <c r="D77" s="10"/>
      <c r="E77" s="27"/>
      <c r="F77" s="12"/>
      <c r="G77" s="13"/>
      <c r="K77" s="2"/>
    </row>
    <row r="78" spans="1:11" x14ac:dyDescent="0.2">
      <c r="A78" s="20"/>
      <c r="B78" s="33"/>
      <c r="C78" s="11" t="s">
        <v>5</v>
      </c>
      <c r="D78" s="10" t="s">
        <v>28</v>
      </c>
      <c r="E78" s="27">
        <f>(13+59)*3.24*1.2</f>
        <v>279.93600000000004</v>
      </c>
      <c r="F78" s="12">
        <v>6.44</v>
      </c>
      <c r="G78" s="13">
        <f>E78*F78</f>
        <v>1802.7878400000004</v>
      </c>
    </row>
    <row r="79" spans="1:11" x14ac:dyDescent="0.2">
      <c r="A79" s="20">
        <v>22</v>
      </c>
      <c r="B79" s="33" t="s">
        <v>42</v>
      </c>
      <c r="C79" s="14" t="s">
        <v>26</v>
      </c>
      <c r="D79" s="10"/>
      <c r="E79" s="27"/>
      <c r="F79" s="12"/>
      <c r="G79" s="13"/>
      <c r="K79" s="2"/>
    </row>
    <row r="80" spans="1:11" x14ac:dyDescent="0.2">
      <c r="A80" s="20"/>
      <c r="B80" s="33"/>
      <c r="C80" s="11" t="s">
        <v>5</v>
      </c>
      <c r="D80" s="10" t="s">
        <v>28</v>
      </c>
      <c r="E80" s="27">
        <f>(37+169)*4.49*1.2</f>
        <v>1109.9280000000001</v>
      </c>
      <c r="F80" s="12">
        <v>6.27</v>
      </c>
      <c r="G80" s="13">
        <f>E80*F80</f>
        <v>6959.24856</v>
      </c>
      <c r="K80" s="2"/>
    </row>
    <row r="81" spans="1:11" x14ac:dyDescent="0.2">
      <c r="A81" s="20">
        <v>23</v>
      </c>
      <c r="B81" s="33" t="s">
        <v>43</v>
      </c>
      <c r="C81" s="14" t="s">
        <v>27</v>
      </c>
      <c r="D81" s="10"/>
      <c r="E81" s="27"/>
      <c r="F81" s="12"/>
      <c r="G81" s="13"/>
      <c r="K81" s="2"/>
    </row>
    <row r="82" spans="1:11" x14ac:dyDescent="0.2">
      <c r="A82" s="20"/>
      <c r="B82" s="33"/>
      <c r="C82" s="11" t="s">
        <v>5</v>
      </c>
      <c r="D82" s="10" t="s">
        <v>28</v>
      </c>
      <c r="E82" s="27">
        <f>30*5.73*1.2</f>
        <v>206.28</v>
      </c>
      <c r="F82" s="12">
        <v>5.37</v>
      </c>
      <c r="G82" s="13">
        <f>E82*F82</f>
        <v>1107.7236</v>
      </c>
      <c r="K82" s="2"/>
    </row>
    <row r="83" spans="1:11" x14ac:dyDescent="0.2">
      <c r="A83" s="20"/>
      <c r="B83" s="33"/>
      <c r="C83" s="11"/>
      <c r="D83" s="10"/>
      <c r="E83" s="27"/>
      <c r="F83" s="12"/>
      <c r="G83" s="13"/>
    </row>
    <row r="84" spans="1:11" ht="105" x14ac:dyDescent="0.2">
      <c r="A84" s="20"/>
      <c r="B84" s="33"/>
      <c r="C84" s="14" t="s">
        <v>16</v>
      </c>
      <c r="D84" s="10"/>
      <c r="E84" s="27"/>
      <c r="F84" s="12"/>
      <c r="G84" s="13"/>
    </row>
    <row r="85" spans="1:11" x14ac:dyDescent="0.2">
      <c r="A85" s="20"/>
      <c r="B85" s="34">
        <v>35108</v>
      </c>
      <c r="C85" s="14" t="s">
        <v>17</v>
      </c>
      <c r="D85" s="10"/>
      <c r="E85" s="27"/>
      <c r="F85" s="12"/>
      <c r="G85" s="13"/>
      <c r="K85" s="2"/>
    </row>
    <row r="86" spans="1:11" x14ac:dyDescent="0.2">
      <c r="A86" s="20">
        <v>24</v>
      </c>
      <c r="B86" s="34" t="s">
        <v>21</v>
      </c>
      <c r="C86" s="14" t="s">
        <v>18</v>
      </c>
      <c r="D86" s="10"/>
      <c r="E86" s="27"/>
      <c r="F86" s="12"/>
      <c r="G86" s="13"/>
      <c r="K86" s="2"/>
    </row>
    <row r="87" spans="1:11" x14ac:dyDescent="0.2">
      <c r="A87" s="20"/>
      <c r="B87" s="33"/>
      <c r="C87" s="11" t="s">
        <v>5</v>
      </c>
      <c r="D87" s="10" t="s">
        <v>10</v>
      </c>
      <c r="E87" s="47">
        <f>E93+E74/2.2+E76/2.82+E78/3.24</f>
        <v>479.19999999999993</v>
      </c>
      <c r="F87" s="12">
        <v>14.51</v>
      </c>
      <c r="G87" s="13">
        <f>E87*F87</f>
        <v>6953.1919999999991</v>
      </c>
    </row>
    <row r="88" spans="1:11" x14ac:dyDescent="0.2">
      <c r="A88" s="20">
        <v>25</v>
      </c>
      <c r="B88" s="34" t="s">
        <v>20</v>
      </c>
      <c r="C88" s="24" t="s">
        <v>19</v>
      </c>
      <c r="D88" s="10"/>
      <c r="E88" s="27"/>
      <c r="F88" s="12"/>
      <c r="G88" s="13"/>
      <c r="K88" s="2"/>
    </row>
    <row r="89" spans="1:11" x14ac:dyDescent="0.2">
      <c r="A89" s="20"/>
      <c r="B89" s="33"/>
      <c r="C89" s="11" t="s">
        <v>5</v>
      </c>
      <c r="D89" s="10" t="s">
        <v>10</v>
      </c>
      <c r="E89" s="27">
        <f>E80/4.49</f>
        <v>247.20000000000002</v>
      </c>
      <c r="F89" s="12">
        <v>36.270000000000003</v>
      </c>
      <c r="G89" s="13">
        <f>E89*F89</f>
        <v>8965.9440000000013</v>
      </c>
    </row>
    <row r="90" spans="1:11" x14ac:dyDescent="0.2">
      <c r="A90" s="20"/>
      <c r="B90" s="33"/>
      <c r="C90" s="11"/>
      <c r="D90" s="10"/>
      <c r="E90" s="27"/>
      <c r="F90" s="12"/>
      <c r="G90" s="13"/>
    </row>
    <row r="91" spans="1:11" ht="63" x14ac:dyDescent="0.2">
      <c r="A91" s="20"/>
      <c r="B91" s="33"/>
      <c r="C91" s="14" t="s">
        <v>73</v>
      </c>
      <c r="D91" s="10"/>
      <c r="E91" s="27"/>
      <c r="F91" s="12"/>
      <c r="G91" s="13"/>
    </row>
    <row r="92" spans="1:11" x14ac:dyDescent="0.2">
      <c r="A92" s="20">
        <v>26</v>
      </c>
      <c r="B92" s="33" t="s">
        <v>75</v>
      </c>
      <c r="C92" s="11" t="s">
        <v>74</v>
      </c>
      <c r="D92" s="10"/>
      <c r="E92" s="27"/>
      <c r="F92" s="12"/>
      <c r="G92" s="13"/>
    </row>
    <row r="93" spans="1:11" x14ac:dyDescent="0.2">
      <c r="A93" s="20"/>
      <c r="B93" s="33"/>
      <c r="C93" s="11" t="s">
        <v>5</v>
      </c>
      <c r="D93" s="10" t="s">
        <v>10</v>
      </c>
      <c r="E93" s="27">
        <v>100</v>
      </c>
      <c r="F93" s="12">
        <v>14.87</v>
      </c>
      <c r="G93" s="13">
        <f>E93*F93</f>
        <v>1487</v>
      </c>
    </row>
    <row r="94" spans="1:11" x14ac:dyDescent="0.2">
      <c r="A94" s="20"/>
      <c r="B94" s="34"/>
      <c r="C94" s="25"/>
      <c r="D94" s="10"/>
      <c r="E94" s="27"/>
      <c r="F94" s="12"/>
      <c r="G94" s="13"/>
      <c r="K94" s="2"/>
    </row>
    <row r="95" spans="1:11" s="35" customFormat="1" x14ac:dyDescent="0.2">
      <c r="A95" s="37">
        <v>27</v>
      </c>
      <c r="B95" s="34" t="s">
        <v>51</v>
      </c>
      <c r="C95" s="25" t="s">
        <v>134</v>
      </c>
      <c r="D95" s="26"/>
      <c r="E95" s="27"/>
      <c r="F95" s="28"/>
      <c r="G95" s="29"/>
      <c r="K95" s="38"/>
    </row>
    <row r="96" spans="1:11" s="35" customFormat="1" x14ac:dyDescent="0.2">
      <c r="A96" s="37"/>
      <c r="B96" s="33"/>
      <c r="C96" s="27" t="s">
        <v>5</v>
      </c>
      <c r="D96" s="26" t="s">
        <v>44</v>
      </c>
      <c r="E96" s="27">
        <v>1</v>
      </c>
      <c r="F96" s="28">
        <v>5752.59</v>
      </c>
      <c r="G96" s="29">
        <f>E96*F96</f>
        <v>5752.59</v>
      </c>
      <c r="K96" s="38"/>
    </row>
    <row r="97" spans="1:11" ht="13.5" thickBot="1" x14ac:dyDescent="0.25">
      <c r="A97" s="20"/>
      <c r="B97" s="33"/>
      <c r="C97" s="11"/>
      <c r="D97" s="10"/>
      <c r="E97" s="11"/>
      <c r="F97" s="12"/>
      <c r="G97" s="13"/>
    </row>
    <row r="98" spans="1:11" ht="14.25" thickTop="1" thickBot="1" x14ac:dyDescent="0.25">
      <c r="A98" s="51" t="s">
        <v>57</v>
      </c>
      <c r="B98" s="52"/>
      <c r="C98" s="52"/>
      <c r="D98" s="52"/>
      <c r="E98" s="52"/>
      <c r="F98" s="52"/>
      <c r="G98" s="23"/>
    </row>
    <row r="99" spans="1:11" ht="13.5" thickTop="1" x14ac:dyDescent="0.2">
      <c r="A99" s="20"/>
      <c r="B99" s="34"/>
      <c r="C99" s="14"/>
      <c r="D99" s="10"/>
      <c r="E99" s="11"/>
      <c r="F99" s="12"/>
      <c r="G99" s="13"/>
      <c r="K99" s="2"/>
    </row>
    <row r="100" spans="1:11" s="35" customFormat="1" x14ac:dyDescent="0.2">
      <c r="A100" s="37">
        <v>28</v>
      </c>
      <c r="B100" s="34" t="s">
        <v>49</v>
      </c>
      <c r="C100" s="25" t="s">
        <v>38</v>
      </c>
      <c r="D100" s="26"/>
      <c r="E100" s="27"/>
      <c r="F100" s="28"/>
      <c r="G100" s="29"/>
      <c r="K100" s="38"/>
    </row>
    <row r="101" spans="1:11" s="35" customFormat="1" x14ac:dyDescent="0.2">
      <c r="A101" s="37"/>
      <c r="B101" s="33"/>
      <c r="C101" s="27" t="s">
        <v>5</v>
      </c>
      <c r="D101" s="26" t="s">
        <v>44</v>
      </c>
      <c r="E101" s="27">
        <v>1</v>
      </c>
      <c r="F101" s="28">
        <v>5365.84</v>
      </c>
      <c r="G101" s="29">
        <f>E101*F101</f>
        <v>5365.84</v>
      </c>
      <c r="K101" s="38"/>
    </row>
    <row r="102" spans="1:11" x14ac:dyDescent="0.2">
      <c r="A102" s="20"/>
      <c r="B102" s="33"/>
      <c r="C102" s="27"/>
      <c r="D102" s="26"/>
      <c r="E102" s="27"/>
      <c r="F102" s="28"/>
      <c r="G102" s="29"/>
    </row>
    <row r="103" spans="1:11" s="35" customFormat="1" ht="283.5" x14ac:dyDescent="0.2">
      <c r="A103" s="37">
        <v>29</v>
      </c>
      <c r="B103" s="34" t="s">
        <v>48</v>
      </c>
      <c r="C103" s="25" t="s">
        <v>130</v>
      </c>
      <c r="D103" s="26"/>
      <c r="E103" s="27"/>
      <c r="F103" s="28"/>
      <c r="G103" s="29"/>
      <c r="K103" s="38"/>
    </row>
    <row r="104" spans="1:11" s="35" customFormat="1" x14ac:dyDescent="0.2">
      <c r="A104" s="37"/>
      <c r="B104" s="33"/>
      <c r="C104" s="27" t="s">
        <v>5</v>
      </c>
      <c r="D104" s="26" t="s">
        <v>44</v>
      </c>
      <c r="E104" s="27">
        <v>1</v>
      </c>
      <c r="F104" s="28">
        <v>27643.93</v>
      </c>
      <c r="G104" s="29">
        <f>E104*F104</f>
        <v>27643.93</v>
      </c>
      <c r="K104" s="38"/>
    </row>
    <row r="105" spans="1:11" x14ac:dyDescent="0.2">
      <c r="A105" s="20"/>
      <c r="B105" s="34"/>
      <c r="C105" s="24"/>
      <c r="D105" s="10"/>
      <c r="E105" s="11"/>
      <c r="F105" s="12"/>
      <c r="G105" s="13"/>
      <c r="K105" s="2"/>
    </row>
    <row r="106" spans="1:11" ht="84" x14ac:dyDescent="0.2">
      <c r="A106" s="20"/>
      <c r="B106" s="34"/>
      <c r="C106" s="24" t="s">
        <v>22</v>
      </c>
      <c r="D106" s="10"/>
      <c r="E106" s="11"/>
      <c r="F106" s="12"/>
      <c r="G106" s="13"/>
    </row>
    <row r="107" spans="1:11" x14ac:dyDescent="0.2">
      <c r="A107" s="20">
        <v>30</v>
      </c>
      <c r="B107" s="33" t="s">
        <v>40</v>
      </c>
      <c r="C107" s="14" t="s">
        <v>24</v>
      </c>
      <c r="D107" s="10"/>
      <c r="E107" s="27"/>
      <c r="F107" s="12"/>
      <c r="G107" s="13"/>
      <c r="K107" s="2"/>
    </row>
    <row r="108" spans="1:11" x14ac:dyDescent="0.2">
      <c r="A108" s="20"/>
      <c r="B108" s="33"/>
      <c r="C108" s="11" t="s">
        <v>5</v>
      </c>
      <c r="D108" s="10" t="s">
        <v>28</v>
      </c>
      <c r="E108" s="27">
        <f>30*2.82</f>
        <v>84.6</v>
      </c>
      <c r="F108" s="12">
        <v>7.06</v>
      </c>
      <c r="G108" s="13">
        <f>E108*F108</f>
        <v>597.27599999999995</v>
      </c>
      <c r="K108" s="2"/>
    </row>
    <row r="109" spans="1:11" x14ac:dyDescent="0.2">
      <c r="A109" s="20">
        <v>31</v>
      </c>
      <c r="B109" s="33" t="s">
        <v>41</v>
      </c>
      <c r="C109" s="36" t="s">
        <v>25</v>
      </c>
      <c r="D109" s="10"/>
      <c r="E109" s="27"/>
      <c r="F109" s="12"/>
      <c r="G109" s="13"/>
      <c r="K109" s="2"/>
    </row>
    <row r="110" spans="1:11" x14ac:dyDescent="0.2">
      <c r="A110" s="20"/>
      <c r="B110" s="33"/>
      <c r="C110" s="11" t="s">
        <v>5</v>
      </c>
      <c r="D110" s="10" t="s">
        <v>28</v>
      </c>
      <c r="E110" s="27">
        <v>0</v>
      </c>
      <c r="F110" s="12">
        <v>6.44</v>
      </c>
      <c r="G110" s="13">
        <f>E110*F110</f>
        <v>0</v>
      </c>
    </row>
    <row r="111" spans="1:11" x14ac:dyDescent="0.2">
      <c r="A111" s="20">
        <v>32</v>
      </c>
      <c r="B111" s="33" t="s">
        <v>42</v>
      </c>
      <c r="C111" s="14" t="s">
        <v>26</v>
      </c>
      <c r="D111" s="10"/>
      <c r="E111" s="27"/>
      <c r="F111" s="12"/>
      <c r="G111" s="13"/>
      <c r="K111" s="2"/>
    </row>
    <row r="112" spans="1:11" x14ac:dyDescent="0.2">
      <c r="A112" s="20"/>
      <c r="B112" s="33"/>
      <c r="C112" s="11" t="s">
        <v>5</v>
      </c>
      <c r="D112" s="10" t="s">
        <v>28</v>
      </c>
      <c r="E112" s="27">
        <f>50*4.49</f>
        <v>224.5</v>
      </c>
      <c r="F112" s="12">
        <v>6.27</v>
      </c>
      <c r="G112" s="13">
        <f>E112*F112</f>
        <v>1407.615</v>
      </c>
      <c r="K112" s="2"/>
    </row>
    <row r="113" spans="1:11" x14ac:dyDescent="0.2">
      <c r="A113" s="20">
        <v>33</v>
      </c>
      <c r="B113" s="33" t="s">
        <v>43</v>
      </c>
      <c r="C113" s="14" t="s">
        <v>27</v>
      </c>
      <c r="D113" s="10"/>
      <c r="E113" s="27"/>
      <c r="F113" s="12"/>
      <c r="G113" s="13"/>
      <c r="K113" s="2"/>
    </row>
    <row r="114" spans="1:11" x14ac:dyDescent="0.2">
      <c r="A114" s="20"/>
      <c r="B114" s="33"/>
      <c r="C114" s="11" t="s">
        <v>5</v>
      </c>
      <c r="D114" s="10" t="s">
        <v>28</v>
      </c>
      <c r="E114" s="27">
        <f>50*5.73</f>
        <v>286.5</v>
      </c>
      <c r="F114" s="12">
        <v>5.37</v>
      </c>
      <c r="G114" s="13">
        <f>E114*F114</f>
        <v>1538.5050000000001</v>
      </c>
    </row>
    <row r="115" spans="1:11" x14ac:dyDescent="0.2">
      <c r="A115" s="20"/>
      <c r="B115" s="33"/>
      <c r="C115" s="11"/>
      <c r="D115" s="10"/>
      <c r="E115" s="11"/>
      <c r="F115" s="12"/>
      <c r="G115" s="13"/>
    </row>
    <row r="116" spans="1:11" ht="105" x14ac:dyDescent="0.2">
      <c r="A116" s="20"/>
      <c r="B116" s="33"/>
      <c r="C116" s="14" t="s">
        <v>16</v>
      </c>
      <c r="D116" s="10"/>
      <c r="E116" s="11"/>
      <c r="F116" s="12"/>
      <c r="G116" s="13"/>
    </row>
    <row r="117" spans="1:11" x14ac:dyDescent="0.2">
      <c r="A117" s="20"/>
      <c r="B117" s="34">
        <v>35108</v>
      </c>
      <c r="C117" s="14" t="s">
        <v>17</v>
      </c>
      <c r="D117" s="10"/>
      <c r="E117" s="11"/>
      <c r="F117" s="12"/>
      <c r="G117" s="13"/>
      <c r="K117" s="2"/>
    </row>
    <row r="118" spans="1:11" x14ac:dyDescent="0.2">
      <c r="A118" s="20">
        <v>34</v>
      </c>
      <c r="B118" s="34" t="s">
        <v>21</v>
      </c>
      <c r="C118" s="14" t="s">
        <v>18</v>
      </c>
      <c r="D118" s="10"/>
      <c r="E118" s="27"/>
      <c r="F118" s="12"/>
      <c r="G118" s="13"/>
      <c r="K118" s="2"/>
    </row>
    <row r="119" spans="1:11" x14ac:dyDescent="0.2">
      <c r="A119" s="20"/>
      <c r="B119" s="33"/>
      <c r="C119" s="11" t="s">
        <v>5</v>
      </c>
      <c r="D119" s="10" t="s">
        <v>10</v>
      </c>
      <c r="E119" s="27">
        <f>E108/2.82+E112/4.49</f>
        <v>80</v>
      </c>
      <c r="F119" s="12">
        <v>14.51</v>
      </c>
      <c r="G119" s="13">
        <f>E119*F119</f>
        <v>1160.8</v>
      </c>
    </row>
    <row r="120" spans="1:11" x14ac:dyDescent="0.2">
      <c r="A120" s="20">
        <v>35</v>
      </c>
      <c r="B120" s="34" t="s">
        <v>20</v>
      </c>
      <c r="C120" s="24" t="s">
        <v>19</v>
      </c>
      <c r="D120" s="10"/>
      <c r="E120" s="27"/>
      <c r="F120" s="12"/>
      <c r="G120" s="13"/>
      <c r="K120" s="2"/>
    </row>
    <row r="121" spans="1:11" x14ac:dyDescent="0.2">
      <c r="A121" s="20"/>
      <c r="B121" s="33"/>
      <c r="C121" s="11" t="s">
        <v>5</v>
      </c>
      <c r="D121" s="10" t="s">
        <v>10</v>
      </c>
      <c r="E121" s="27">
        <f>E114/5.73</f>
        <v>49.999999999999993</v>
      </c>
      <c r="F121" s="12">
        <v>36.270000000000003</v>
      </c>
      <c r="G121" s="13">
        <f>E121*F121</f>
        <v>1813.5</v>
      </c>
    </row>
    <row r="122" spans="1:11" x14ac:dyDescent="0.2">
      <c r="A122" s="20"/>
      <c r="B122" s="34"/>
      <c r="C122" s="14"/>
      <c r="D122" s="10"/>
      <c r="E122" s="11"/>
      <c r="F122" s="12"/>
      <c r="G122" s="13"/>
      <c r="K122" s="2"/>
    </row>
    <row r="123" spans="1:11" ht="94.5" x14ac:dyDescent="0.2">
      <c r="A123" s="20"/>
      <c r="B123" s="34"/>
      <c r="C123" s="24" t="s">
        <v>76</v>
      </c>
      <c r="D123" s="10"/>
      <c r="E123" s="11"/>
      <c r="F123" s="12"/>
      <c r="G123" s="13"/>
      <c r="K123" s="2"/>
    </row>
    <row r="124" spans="1:11" x14ac:dyDescent="0.2">
      <c r="A124" s="20"/>
      <c r="B124" s="34"/>
      <c r="C124" s="24" t="s">
        <v>77</v>
      </c>
      <c r="D124" s="10"/>
      <c r="E124" s="11"/>
      <c r="F124" s="12"/>
      <c r="G124" s="13"/>
      <c r="K124" s="2"/>
    </row>
    <row r="125" spans="1:11" x14ac:dyDescent="0.2">
      <c r="A125" s="20">
        <v>36</v>
      </c>
      <c r="B125" s="34" t="s">
        <v>79</v>
      </c>
      <c r="C125" s="24" t="s">
        <v>78</v>
      </c>
      <c r="D125" s="10"/>
      <c r="E125" s="11"/>
      <c r="F125" s="12"/>
      <c r="G125" s="13"/>
      <c r="K125" s="2"/>
    </row>
    <row r="126" spans="1:11" x14ac:dyDescent="0.2">
      <c r="A126" s="20"/>
      <c r="B126" s="33"/>
      <c r="C126" s="11" t="s">
        <v>5</v>
      </c>
      <c r="D126" s="10" t="s">
        <v>45</v>
      </c>
      <c r="E126" s="27">
        <v>1</v>
      </c>
      <c r="F126" s="12">
        <v>2788.86</v>
      </c>
      <c r="G126" s="13">
        <f>E126*F126</f>
        <v>2788.86</v>
      </c>
    </row>
    <row r="127" spans="1:11" x14ac:dyDescent="0.2">
      <c r="A127" s="20"/>
      <c r="B127" s="33"/>
      <c r="C127" s="11"/>
      <c r="D127" s="10"/>
      <c r="E127" s="27"/>
      <c r="F127" s="12"/>
      <c r="G127" s="13"/>
    </row>
    <row r="128" spans="1:11" x14ac:dyDescent="0.2">
      <c r="A128" s="20"/>
      <c r="B128" s="33"/>
      <c r="C128" s="36" t="s">
        <v>133</v>
      </c>
      <c r="D128" s="10"/>
      <c r="E128" s="27"/>
      <c r="F128" s="12"/>
      <c r="G128" s="13"/>
    </row>
    <row r="129" spans="1:11" ht="84" x14ac:dyDescent="0.2">
      <c r="A129" s="20"/>
      <c r="B129" s="34"/>
      <c r="C129" s="24" t="s">
        <v>22</v>
      </c>
      <c r="D129" s="10"/>
      <c r="E129" s="11"/>
      <c r="F129" s="12"/>
      <c r="G129" s="13"/>
    </row>
    <row r="130" spans="1:11" x14ac:dyDescent="0.2">
      <c r="A130" s="20">
        <v>37</v>
      </c>
      <c r="B130" s="33" t="s">
        <v>40</v>
      </c>
      <c r="C130" s="14" t="s">
        <v>24</v>
      </c>
      <c r="D130" s="10"/>
      <c r="E130" s="27"/>
      <c r="F130" s="12"/>
      <c r="G130" s="13"/>
      <c r="K130" s="2"/>
    </row>
    <row r="131" spans="1:11" x14ac:dyDescent="0.2">
      <c r="A131" s="20"/>
      <c r="B131" s="33"/>
      <c r="C131" s="11" t="s">
        <v>5</v>
      </c>
      <c r="D131" s="10" t="s">
        <v>28</v>
      </c>
      <c r="E131" s="27">
        <f>100*2.82</f>
        <v>282</v>
      </c>
      <c r="F131" s="12">
        <v>7.06</v>
      </c>
      <c r="G131" s="13">
        <f>E131*F131</f>
        <v>1990.9199999999998</v>
      </c>
      <c r="K131" s="2"/>
    </row>
    <row r="132" spans="1:11" x14ac:dyDescent="0.2">
      <c r="A132" s="20"/>
      <c r="B132" s="33"/>
      <c r="C132" s="11"/>
      <c r="D132" s="10"/>
      <c r="E132" s="27"/>
      <c r="F132" s="12"/>
      <c r="G132" s="13"/>
    </row>
    <row r="133" spans="1:11" x14ac:dyDescent="0.2">
      <c r="A133" s="20"/>
      <c r="B133" s="34"/>
      <c r="C133" s="24"/>
      <c r="D133" s="10"/>
      <c r="E133" s="11"/>
      <c r="F133" s="12"/>
      <c r="G133" s="13"/>
      <c r="K133" s="2"/>
    </row>
    <row r="134" spans="1:11" ht="105" x14ac:dyDescent="0.2">
      <c r="A134" s="20"/>
      <c r="B134" s="34"/>
      <c r="C134" s="24" t="s">
        <v>80</v>
      </c>
      <c r="D134" s="10"/>
      <c r="E134" s="11"/>
      <c r="F134" s="12"/>
      <c r="G134" s="13"/>
      <c r="K134" s="2"/>
    </row>
    <row r="135" spans="1:11" x14ac:dyDescent="0.2">
      <c r="A135" s="20">
        <v>38</v>
      </c>
      <c r="B135" s="33" t="s">
        <v>82</v>
      </c>
      <c r="C135" s="24" t="s">
        <v>81</v>
      </c>
      <c r="D135" s="10"/>
      <c r="E135" s="11"/>
      <c r="F135" s="12"/>
      <c r="G135" s="13"/>
    </row>
    <row r="136" spans="1:11" x14ac:dyDescent="0.2">
      <c r="A136" s="20"/>
      <c r="B136" s="33"/>
      <c r="C136" s="11" t="s">
        <v>5</v>
      </c>
      <c r="D136" s="10" t="s">
        <v>10</v>
      </c>
      <c r="E136" s="27">
        <v>10</v>
      </c>
      <c r="F136" s="12">
        <v>235.31</v>
      </c>
      <c r="G136" s="13">
        <f>E136*F136</f>
        <v>2353.1</v>
      </c>
    </row>
    <row r="137" spans="1:11" x14ac:dyDescent="0.2">
      <c r="A137" s="20"/>
      <c r="B137" s="33"/>
      <c r="C137" s="24"/>
      <c r="D137" s="26"/>
      <c r="E137" s="27"/>
      <c r="F137" s="28"/>
      <c r="G137" s="29"/>
    </row>
    <row r="138" spans="1:11" ht="42" x14ac:dyDescent="0.2">
      <c r="A138" s="20"/>
      <c r="B138" s="33"/>
      <c r="C138" s="14" t="s">
        <v>88</v>
      </c>
      <c r="D138" s="10"/>
      <c r="E138" s="11"/>
      <c r="F138" s="12"/>
      <c r="G138" s="13"/>
    </row>
    <row r="139" spans="1:11" x14ac:dyDescent="0.2">
      <c r="A139" s="20">
        <v>39</v>
      </c>
      <c r="B139" s="33" t="s">
        <v>118</v>
      </c>
      <c r="C139" s="14" t="s">
        <v>117</v>
      </c>
      <c r="D139" s="10"/>
      <c r="E139" s="11"/>
      <c r="F139" s="12"/>
      <c r="G139" s="13"/>
    </row>
    <row r="140" spans="1:11" x14ac:dyDescent="0.2">
      <c r="A140" s="20"/>
      <c r="B140" s="33"/>
      <c r="C140" s="11" t="s">
        <v>5</v>
      </c>
      <c r="D140" s="10" t="s">
        <v>45</v>
      </c>
      <c r="E140" s="27">
        <v>2</v>
      </c>
      <c r="F140" s="12">
        <v>108.35</v>
      </c>
      <c r="G140" s="13">
        <f>E140*F140</f>
        <v>216.7</v>
      </c>
    </row>
    <row r="141" spans="1:11" x14ac:dyDescent="0.2">
      <c r="A141" s="20">
        <v>40</v>
      </c>
      <c r="B141" s="33" t="s">
        <v>46</v>
      </c>
      <c r="C141" s="14" t="s">
        <v>91</v>
      </c>
      <c r="D141" s="10"/>
      <c r="E141" s="11"/>
      <c r="F141" s="12"/>
      <c r="G141" s="13"/>
    </row>
    <row r="142" spans="1:11" x14ac:dyDescent="0.2">
      <c r="A142" s="20"/>
      <c r="B142" s="33"/>
      <c r="C142" s="11" t="s">
        <v>5</v>
      </c>
      <c r="D142" s="10" t="s">
        <v>45</v>
      </c>
      <c r="E142" s="27">
        <v>1</v>
      </c>
      <c r="F142" s="12">
        <v>130.51</v>
      </c>
      <c r="G142" s="13">
        <f>E142*F142</f>
        <v>130.51</v>
      </c>
    </row>
    <row r="143" spans="1:11" x14ac:dyDescent="0.2">
      <c r="A143" s="20">
        <v>41</v>
      </c>
      <c r="B143" s="33" t="s">
        <v>90</v>
      </c>
      <c r="C143" s="14" t="s">
        <v>89</v>
      </c>
      <c r="D143" s="10"/>
      <c r="E143" s="11"/>
      <c r="F143" s="12"/>
      <c r="G143" s="13"/>
    </row>
    <row r="144" spans="1:11" x14ac:dyDescent="0.2">
      <c r="A144" s="20"/>
      <c r="B144" s="33"/>
      <c r="C144" s="11" t="s">
        <v>5</v>
      </c>
      <c r="D144" s="10" t="s">
        <v>45</v>
      </c>
      <c r="E144" s="27">
        <v>1</v>
      </c>
      <c r="F144" s="12">
        <v>174.66</v>
      </c>
      <c r="G144" s="13">
        <f>E144*F144</f>
        <v>174.66</v>
      </c>
    </row>
    <row r="145" spans="1:11" x14ac:dyDescent="0.2">
      <c r="A145" s="20"/>
      <c r="B145" s="33"/>
      <c r="C145" s="14"/>
      <c r="D145" s="10"/>
      <c r="E145" s="11"/>
      <c r="F145" s="12"/>
      <c r="G145" s="13"/>
    </row>
    <row r="146" spans="1:11" x14ac:dyDescent="0.2">
      <c r="A146" s="20"/>
      <c r="B146" s="33"/>
      <c r="C146" s="14"/>
      <c r="D146" s="10"/>
      <c r="E146" s="11"/>
      <c r="F146" s="12"/>
      <c r="G146" s="13"/>
    </row>
    <row r="147" spans="1:11" x14ac:dyDescent="0.2">
      <c r="A147" s="20"/>
      <c r="B147" s="34"/>
      <c r="C147" s="40"/>
      <c r="D147" s="41"/>
      <c r="E147" s="42"/>
      <c r="F147" s="43"/>
      <c r="G147" s="44"/>
      <c r="K147" s="2"/>
    </row>
    <row r="148" spans="1:11" s="35" customFormat="1" ht="94.5" x14ac:dyDescent="0.2">
      <c r="A148" s="37">
        <v>42</v>
      </c>
      <c r="B148" s="34" t="s">
        <v>50</v>
      </c>
      <c r="C148" s="25" t="s">
        <v>119</v>
      </c>
      <c r="D148" s="26"/>
      <c r="E148" s="27"/>
      <c r="F148" s="28"/>
      <c r="G148" s="29"/>
      <c r="K148" s="38"/>
    </row>
    <row r="149" spans="1:11" s="35" customFormat="1" x14ac:dyDescent="0.2">
      <c r="A149" s="37"/>
      <c r="B149" s="33"/>
      <c r="C149" s="27" t="s">
        <v>5</v>
      </c>
      <c r="D149" s="26" t="s">
        <v>37</v>
      </c>
      <c r="E149" s="27">
        <v>1</v>
      </c>
      <c r="F149" s="28">
        <v>6998.49</v>
      </c>
      <c r="G149" s="13">
        <f>E149*F149</f>
        <v>6998.49</v>
      </c>
    </row>
    <row r="150" spans="1:11" x14ac:dyDescent="0.2">
      <c r="A150" s="20"/>
      <c r="B150" s="33"/>
      <c r="C150" s="11"/>
      <c r="D150" s="10"/>
      <c r="E150" s="27"/>
      <c r="F150" s="12"/>
      <c r="G150" s="13"/>
    </row>
    <row r="151" spans="1:11" ht="52.5" x14ac:dyDescent="0.2">
      <c r="A151" s="20"/>
      <c r="B151" s="33"/>
      <c r="C151" s="24" t="s">
        <v>83</v>
      </c>
      <c r="D151" s="10"/>
      <c r="E151" s="11"/>
      <c r="F151" s="12"/>
      <c r="G151" s="13"/>
    </row>
    <row r="152" spans="1:11" x14ac:dyDescent="0.2">
      <c r="A152" s="20"/>
      <c r="B152" s="34"/>
      <c r="C152" s="24" t="s">
        <v>84</v>
      </c>
      <c r="D152" s="10"/>
      <c r="E152" s="11"/>
      <c r="F152" s="12"/>
      <c r="G152" s="13"/>
      <c r="K152" s="2"/>
    </row>
    <row r="153" spans="1:11" x14ac:dyDescent="0.2">
      <c r="A153" s="20">
        <v>43</v>
      </c>
      <c r="B153" s="33" t="s">
        <v>86</v>
      </c>
      <c r="C153" s="24" t="s">
        <v>85</v>
      </c>
      <c r="D153" s="10"/>
      <c r="E153" s="11"/>
      <c r="F153" s="12"/>
      <c r="G153" s="13"/>
    </row>
    <row r="154" spans="1:11" x14ac:dyDescent="0.2">
      <c r="A154" s="20"/>
      <c r="B154" s="33"/>
      <c r="C154" s="11" t="s">
        <v>5</v>
      </c>
      <c r="D154" s="10" t="s">
        <v>45</v>
      </c>
      <c r="E154" s="27">
        <v>1</v>
      </c>
      <c r="F154" s="12">
        <v>605.5</v>
      </c>
      <c r="G154" s="13">
        <f>E154*F154</f>
        <v>605.5</v>
      </c>
    </row>
    <row r="155" spans="1:11" x14ac:dyDescent="0.2">
      <c r="A155" s="20"/>
      <c r="B155" s="33"/>
      <c r="C155" s="11"/>
      <c r="D155" s="10"/>
      <c r="E155" s="11"/>
      <c r="F155" s="12"/>
      <c r="G155" s="13"/>
    </row>
    <row r="156" spans="1:11" ht="84" x14ac:dyDescent="0.2">
      <c r="A156" s="20"/>
      <c r="B156" s="34"/>
      <c r="C156" s="14" t="s">
        <v>92</v>
      </c>
      <c r="D156" s="10"/>
      <c r="E156" s="11"/>
      <c r="F156" s="12"/>
      <c r="G156" s="13"/>
      <c r="K156" s="2"/>
    </row>
    <row r="157" spans="1:11" x14ac:dyDescent="0.2">
      <c r="A157" s="20">
        <v>44</v>
      </c>
      <c r="B157" s="34" t="s">
        <v>94</v>
      </c>
      <c r="C157" s="24" t="s">
        <v>93</v>
      </c>
      <c r="D157" s="10"/>
      <c r="E157" s="11"/>
      <c r="F157" s="12"/>
      <c r="G157" s="13"/>
      <c r="K157" s="2"/>
    </row>
    <row r="158" spans="1:11" x14ac:dyDescent="0.2">
      <c r="A158" s="20"/>
      <c r="B158" s="33"/>
      <c r="C158" s="11" t="s">
        <v>5</v>
      </c>
      <c r="D158" s="10" t="s">
        <v>45</v>
      </c>
      <c r="E158" s="27">
        <v>1</v>
      </c>
      <c r="F158" s="12">
        <v>1220</v>
      </c>
      <c r="G158" s="13">
        <f>E158*F158</f>
        <v>1220</v>
      </c>
    </row>
    <row r="159" spans="1:11" x14ac:dyDescent="0.2">
      <c r="A159" s="20"/>
      <c r="B159" s="33"/>
      <c r="C159" s="11"/>
      <c r="D159" s="10"/>
      <c r="E159" s="11"/>
      <c r="F159" s="12"/>
      <c r="G159" s="13"/>
    </row>
    <row r="160" spans="1:11" ht="52.5" x14ac:dyDescent="0.2">
      <c r="A160" s="20"/>
      <c r="B160" s="33"/>
      <c r="C160" s="14" t="s">
        <v>95</v>
      </c>
      <c r="D160" s="10"/>
      <c r="E160" s="11"/>
      <c r="F160" s="12"/>
      <c r="G160" s="13"/>
    </row>
    <row r="161" spans="1:11" x14ac:dyDescent="0.2">
      <c r="A161" s="20">
        <v>45</v>
      </c>
      <c r="B161" s="33"/>
      <c r="C161" s="36" t="s">
        <v>101</v>
      </c>
      <c r="D161" s="10"/>
      <c r="E161" s="11"/>
      <c r="F161" s="12"/>
      <c r="G161" s="13"/>
    </row>
    <row r="162" spans="1:11" x14ac:dyDescent="0.2">
      <c r="A162" s="20"/>
      <c r="B162" s="33"/>
      <c r="C162" s="11" t="s">
        <v>5</v>
      </c>
      <c r="D162" s="10" t="s">
        <v>45</v>
      </c>
      <c r="E162" s="27">
        <v>10</v>
      </c>
      <c r="F162" s="12">
        <v>52.41</v>
      </c>
      <c r="G162" s="13">
        <f>E162*F162</f>
        <v>524.09999999999991</v>
      </c>
    </row>
    <row r="163" spans="1:11" x14ac:dyDescent="0.2">
      <c r="A163" s="20"/>
      <c r="B163" s="33"/>
      <c r="C163" s="11"/>
      <c r="D163" s="10"/>
      <c r="E163" s="27"/>
      <c r="F163" s="12"/>
      <c r="G163" s="13"/>
    </row>
    <row r="164" spans="1:11" x14ac:dyDescent="0.2">
      <c r="A164" s="20"/>
      <c r="B164" s="33"/>
      <c r="C164" s="11"/>
      <c r="D164" s="10"/>
      <c r="E164" s="27"/>
      <c r="F164" s="12"/>
      <c r="G164" s="13"/>
    </row>
    <row r="165" spans="1:11" x14ac:dyDescent="0.2">
      <c r="A165" s="20"/>
      <c r="B165" s="33"/>
      <c r="C165" s="14"/>
      <c r="D165" s="10"/>
      <c r="E165" s="27"/>
      <c r="F165" s="12"/>
      <c r="G165" s="13"/>
      <c r="K165" s="2"/>
    </row>
    <row r="166" spans="1:11" ht="42" x14ac:dyDescent="0.2">
      <c r="A166" s="20"/>
      <c r="B166" s="33"/>
      <c r="C166" s="14" t="s">
        <v>96</v>
      </c>
      <c r="D166" s="10"/>
      <c r="E166" s="27"/>
      <c r="F166" s="12"/>
      <c r="G166" s="13"/>
    </row>
    <row r="167" spans="1:11" x14ac:dyDescent="0.2">
      <c r="A167" s="20">
        <v>46</v>
      </c>
      <c r="B167" s="33" t="s">
        <v>98</v>
      </c>
      <c r="C167" s="36" t="s">
        <v>97</v>
      </c>
      <c r="D167" s="10"/>
      <c r="E167" s="27"/>
      <c r="F167" s="12"/>
      <c r="G167" s="13"/>
    </row>
    <row r="168" spans="1:11" x14ac:dyDescent="0.2">
      <c r="A168" s="20"/>
      <c r="B168" s="33"/>
      <c r="C168" s="11" t="s">
        <v>5</v>
      </c>
      <c r="D168" s="10" t="s">
        <v>45</v>
      </c>
      <c r="E168" s="27">
        <v>10</v>
      </c>
      <c r="F168" s="12">
        <v>74.3</v>
      </c>
      <c r="G168" s="13">
        <f>E168*F168</f>
        <v>743</v>
      </c>
    </row>
    <row r="169" spans="1:11" x14ac:dyDescent="0.2">
      <c r="A169" s="20">
        <v>47</v>
      </c>
      <c r="B169" s="33" t="s">
        <v>100</v>
      </c>
      <c r="C169" s="36" t="s">
        <v>99</v>
      </c>
      <c r="D169" s="10"/>
      <c r="E169" s="27"/>
      <c r="F169" s="12"/>
      <c r="G169" s="13"/>
    </row>
    <row r="170" spans="1:11" x14ac:dyDescent="0.2">
      <c r="A170" s="20"/>
      <c r="B170" s="33"/>
      <c r="C170" s="11" t="s">
        <v>5</v>
      </c>
      <c r="D170" s="10" t="s">
        <v>45</v>
      </c>
      <c r="E170" s="27">
        <v>10</v>
      </c>
      <c r="F170" s="12">
        <v>109.21</v>
      </c>
      <c r="G170" s="13">
        <f>E170*F170</f>
        <v>1092.0999999999999</v>
      </c>
    </row>
    <row r="171" spans="1:11" x14ac:dyDescent="0.2">
      <c r="A171" s="20"/>
      <c r="B171" s="33"/>
      <c r="C171" s="11"/>
      <c r="D171" s="10"/>
      <c r="E171" s="27"/>
      <c r="F171" s="12"/>
      <c r="G171" s="13"/>
    </row>
    <row r="172" spans="1:11" x14ac:dyDescent="0.2">
      <c r="A172" s="20"/>
      <c r="B172" s="33"/>
      <c r="C172" s="11"/>
      <c r="D172" s="10"/>
      <c r="E172" s="11"/>
      <c r="F172" s="12"/>
      <c r="G172" s="13"/>
    </row>
    <row r="173" spans="1:11" ht="94.5" x14ac:dyDescent="0.2">
      <c r="A173" s="20"/>
      <c r="B173" s="33"/>
      <c r="C173" s="25" t="s">
        <v>102</v>
      </c>
      <c r="D173" s="26"/>
      <c r="E173" s="27"/>
      <c r="F173" s="28"/>
      <c r="G173" s="29"/>
    </row>
    <row r="174" spans="1:11" x14ac:dyDescent="0.2">
      <c r="A174" s="20">
        <v>48</v>
      </c>
      <c r="B174" s="33" t="s">
        <v>104</v>
      </c>
      <c r="C174" s="25" t="s">
        <v>103</v>
      </c>
      <c r="D174" s="26"/>
      <c r="E174" s="27"/>
      <c r="F174" s="28"/>
      <c r="G174" s="29"/>
    </row>
    <row r="175" spans="1:11" x14ac:dyDescent="0.2">
      <c r="A175" s="20"/>
      <c r="B175" s="33"/>
      <c r="C175" s="11" t="s">
        <v>5</v>
      </c>
      <c r="D175" s="10" t="s">
        <v>45</v>
      </c>
      <c r="E175" s="27">
        <v>1</v>
      </c>
      <c r="F175" s="12">
        <v>5216.28</v>
      </c>
      <c r="G175" s="13">
        <f>E175*F175</f>
        <v>5216.28</v>
      </c>
    </row>
    <row r="176" spans="1:11" x14ac:dyDescent="0.2">
      <c r="A176" s="20"/>
      <c r="B176" s="33"/>
      <c r="C176" s="11"/>
      <c r="D176" s="10"/>
      <c r="E176" s="27"/>
      <c r="F176" s="12"/>
      <c r="G176" s="13"/>
    </row>
    <row r="177" spans="1:11" ht="136.5" x14ac:dyDescent="0.2">
      <c r="A177" s="20">
        <v>49</v>
      </c>
      <c r="B177" s="33" t="s">
        <v>115</v>
      </c>
      <c r="C177" s="48" t="s">
        <v>108</v>
      </c>
      <c r="D177" s="10"/>
      <c r="E177" s="27"/>
      <c r="F177" s="12"/>
      <c r="G177" s="13"/>
    </row>
    <row r="178" spans="1:11" x14ac:dyDescent="0.2">
      <c r="A178" s="20"/>
      <c r="B178" s="33"/>
      <c r="C178" s="11" t="s">
        <v>5</v>
      </c>
      <c r="D178" s="10" t="s">
        <v>45</v>
      </c>
      <c r="E178" s="27">
        <v>1</v>
      </c>
      <c r="F178" s="12">
        <v>3995.38</v>
      </c>
      <c r="G178" s="13">
        <f>E178*F178</f>
        <v>3995.38</v>
      </c>
    </row>
    <row r="179" spans="1:11" x14ac:dyDescent="0.2">
      <c r="A179" s="20"/>
      <c r="B179" s="33"/>
      <c r="C179" s="11"/>
      <c r="D179" s="10"/>
      <c r="E179" s="27"/>
      <c r="F179" s="12"/>
      <c r="G179" s="13"/>
    </row>
    <row r="180" spans="1:11" ht="21" x14ac:dyDescent="0.2">
      <c r="A180" s="20"/>
      <c r="B180" s="33"/>
      <c r="C180" s="25" t="s">
        <v>109</v>
      </c>
      <c r="D180" s="10"/>
      <c r="E180" s="27"/>
      <c r="F180" s="12"/>
      <c r="G180" s="13"/>
    </row>
    <row r="181" spans="1:11" x14ac:dyDescent="0.2">
      <c r="A181" s="20">
        <v>50</v>
      </c>
      <c r="B181" s="33" t="s">
        <v>111</v>
      </c>
      <c r="C181" s="25" t="s">
        <v>110</v>
      </c>
      <c r="D181" s="10"/>
      <c r="E181" s="27"/>
      <c r="F181" s="12"/>
      <c r="G181" s="13"/>
    </row>
    <row r="182" spans="1:11" x14ac:dyDescent="0.2">
      <c r="A182" s="20"/>
      <c r="B182" s="33"/>
      <c r="C182" s="11" t="s">
        <v>5</v>
      </c>
      <c r="D182" s="10" t="s">
        <v>45</v>
      </c>
      <c r="E182" s="27">
        <v>1</v>
      </c>
      <c r="F182" s="12">
        <v>422</v>
      </c>
      <c r="G182" s="13">
        <f>E182*F182</f>
        <v>422</v>
      </c>
    </row>
    <row r="183" spans="1:11" x14ac:dyDescent="0.2">
      <c r="A183" s="20"/>
      <c r="B183" s="33"/>
      <c r="C183" s="11"/>
      <c r="D183" s="10"/>
      <c r="E183" s="27"/>
      <c r="F183" s="12"/>
      <c r="G183" s="13"/>
    </row>
    <row r="184" spans="1:11" x14ac:dyDescent="0.2">
      <c r="A184" s="20"/>
      <c r="B184" s="33"/>
      <c r="C184" s="25" t="s">
        <v>112</v>
      </c>
      <c r="D184" s="10"/>
      <c r="E184" s="27"/>
      <c r="F184" s="12"/>
      <c r="G184" s="13"/>
    </row>
    <row r="185" spans="1:11" ht="21" x14ac:dyDescent="0.2">
      <c r="A185" s="20">
        <v>51</v>
      </c>
      <c r="B185" s="33" t="s">
        <v>116</v>
      </c>
      <c r="C185" s="25" t="s">
        <v>113</v>
      </c>
      <c r="D185" s="10"/>
      <c r="E185" s="27"/>
      <c r="F185" s="12"/>
      <c r="G185" s="13"/>
    </row>
    <row r="186" spans="1:11" x14ac:dyDescent="0.2">
      <c r="A186" s="20"/>
      <c r="B186" s="33"/>
      <c r="C186" s="11" t="s">
        <v>5</v>
      </c>
      <c r="D186" s="10" t="s">
        <v>114</v>
      </c>
      <c r="E186" s="27">
        <v>10</v>
      </c>
      <c r="F186" s="12">
        <v>34.130000000000003</v>
      </c>
      <c r="G186" s="13">
        <f>E186*F186</f>
        <v>341.3</v>
      </c>
    </row>
    <row r="187" spans="1:11" ht="13.5" thickBot="1" x14ac:dyDescent="0.25">
      <c r="A187" s="20"/>
      <c r="B187" s="33"/>
      <c r="C187" s="11"/>
      <c r="D187" s="10"/>
      <c r="E187" s="27"/>
      <c r="F187" s="12"/>
      <c r="G187" s="13"/>
    </row>
    <row r="188" spans="1:11" ht="14.25" thickTop="1" thickBot="1" x14ac:dyDescent="0.25">
      <c r="A188" s="51" t="s">
        <v>105</v>
      </c>
      <c r="B188" s="52"/>
      <c r="C188" s="52"/>
      <c r="D188" s="52"/>
      <c r="E188" s="52"/>
      <c r="F188" s="52"/>
      <c r="G188" s="23"/>
    </row>
    <row r="189" spans="1:11" ht="13.5" thickTop="1" x14ac:dyDescent="0.2">
      <c r="A189" s="20"/>
      <c r="B189" s="34"/>
      <c r="C189" s="14"/>
      <c r="D189" s="10"/>
      <c r="E189" s="11"/>
      <c r="F189" s="12"/>
      <c r="G189" s="13"/>
      <c r="K189" s="2"/>
    </row>
    <row r="190" spans="1:11" s="35" customFormat="1" ht="84" x14ac:dyDescent="0.2">
      <c r="A190" s="37"/>
      <c r="B190" s="34"/>
      <c r="C190" s="25" t="s">
        <v>35</v>
      </c>
      <c r="D190" s="26"/>
      <c r="E190" s="27"/>
      <c r="F190" s="28"/>
      <c r="G190" s="29"/>
      <c r="K190" s="38"/>
    </row>
    <row r="191" spans="1:11" s="35" customFormat="1" ht="21" x14ac:dyDescent="0.2">
      <c r="A191" s="37"/>
      <c r="B191" s="34">
        <v>25168</v>
      </c>
      <c r="C191" s="25" t="s">
        <v>36</v>
      </c>
      <c r="D191" s="26"/>
      <c r="E191" s="27"/>
      <c r="F191" s="28"/>
      <c r="G191" s="29"/>
      <c r="K191" s="38"/>
    </row>
    <row r="192" spans="1:11" s="35" customFormat="1" x14ac:dyDescent="0.2">
      <c r="A192" s="37">
        <v>52</v>
      </c>
      <c r="B192" s="34" t="s">
        <v>107</v>
      </c>
      <c r="C192" s="25" t="s">
        <v>106</v>
      </c>
      <c r="D192" s="26"/>
      <c r="E192" s="27"/>
      <c r="F192" s="28"/>
      <c r="G192" s="29"/>
      <c r="K192" s="38"/>
    </row>
    <row r="193" spans="1:11" s="35" customFormat="1" x14ac:dyDescent="0.2">
      <c r="A193" s="37"/>
      <c r="B193" s="33"/>
      <c r="C193" s="27" t="s">
        <v>5</v>
      </c>
      <c r="D193" s="26" t="s">
        <v>45</v>
      </c>
      <c r="E193" s="27">
        <v>20</v>
      </c>
      <c r="F193" s="28">
        <v>182.71</v>
      </c>
      <c r="G193" s="29">
        <f>E193*F193</f>
        <v>3654.2000000000003</v>
      </c>
      <c r="K193" s="38"/>
    </row>
    <row r="194" spans="1:11" x14ac:dyDescent="0.2">
      <c r="A194" s="20"/>
      <c r="B194" s="34"/>
      <c r="C194" s="39"/>
      <c r="D194" s="26"/>
      <c r="E194" s="27"/>
      <c r="F194" s="28"/>
      <c r="G194" s="29"/>
      <c r="K194" s="2"/>
    </row>
    <row r="195" spans="1:11" ht="52.5" x14ac:dyDescent="0.2">
      <c r="A195" s="20"/>
      <c r="B195" s="33"/>
      <c r="C195" s="25" t="s">
        <v>29</v>
      </c>
      <c r="D195" s="26"/>
      <c r="E195" s="27"/>
      <c r="F195" s="28"/>
      <c r="G195" s="29"/>
    </row>
    <row r="196" spans="1:11" x14ac:dyDescent="0.2">
      <c r="A196" s="20">
        <v>53</v>
      </c>
      <c r="B196" s="33" t="s">
        <v>31</v>
      </c>
      <c r="C196" s="25" t="s">
        <v>30</v>
      </c>
      <c r="D196" s="26"/>
      <c r="E196" s="27"/>
      <c r="F196" s="28"/>
      <c r="G196" s="29"/>
    </row>
    <row r="197" spans="1:11" s="35" customFormat="1" x14ac:dyDescent="0.2">
      <c r="A197" s="37"/>
      <c r="B197" s="33"/>
      <c r="C197" s="27" t="s">
        <v>5</v>
      </c>
      <c r="D197" s="26" t="s">
        <v>45</v>
      </c>
      <c r="E197" s="27">
        <v>5</v>
      </c>
      <c r="F197" s="28">
        <v>67.97</v>
      </c>
      <c r="G197" s="29">
        <f>E197*F197</f>
        <v>339.85</v>
      </c>
      <c r="K197" s="38"/>
    </row>
    <row r="198" spans="1:11" x14ac:dyDescent="0.2">
      <c r="A198" s="20"/>
      <c r="B198" s="33"/>
      <c r="C198" s="25"/>
      <c r="D198" s="26"/>
      <c r="E198" s="27"/>
      <c r="F198" s="28"/>
      <c r="G198" s="29"/>
    </row>
    <row r="199" spans="1:11" ht="42" x14ac:dyDescent="0.2">
      <c r="A199" s="20"/>
      <c r="B199" s="33"/>
      <c r="C199" s="25" t="s">
        <v>32</v>
      </c>
      <c r="D199" s="26"/>
      <c r="E199" s="27"/>
      <c r="F199" s="28"/>
      <c r="G199" s="29"/>
    </row>
    <row r="200" spans="1:11" x14ac:dyDescent="0.2">
      <c r="A200" s="20">
        <v>54</v>
      </c>
      <c r="B200" s="33" t="s">
        <v>34</v>
      </c>
      <c r="C200" s="25" t="s">
        <v>33</v>
      </c>
      <c r="D200" s="26"/>
      <c r="E200" s="27"/>
      <c r="F200" s="28"/>
      <c r="G200" s="29"/>
    </row>
    <row r="201" spans="1:11" s="35" customFormat="1" x14ac:dyDescent="0.2">
      <c r="A201" s="37"/>
      <c r="B201" s="33"/>
      <c r="C201" s="27" t="s">
        <v>5</v>
      </c>
      <c r="D201" s="26" t="s">
        <v>45</v>
      </c>
      <c r="E201" s="27">
        <v>5</v>
      </c>
      <c r="F201" s="28">
        <v>54.83</v>
      </c>
      <c r="G201" s="29">
        <f>E201*F201</f>
        <v>274.14999999999998</v>
      </c>
      <c r="K201" s="38"/>
    </row>
    <row r="202" spans="1:11" x14ac:dyDescent="0.2">
      <c r="A202" s="20"/>
      <c r="B202" s="34"/>
      <c r="C202" s="14"/>
      <c r="D202" s="10"/>
      <c r="E202" s="11"/>
      <c r="F202" s="12"/>
      <c r="G202" s="13"/>
      <c r="K202" s="2"/>
    </row>
    <row r="203" spans="1:11" x14ac:dyDescent="0.2">
      <c r="A203" s="20"/>
      <c r="B203" s="33"/>
      <c r="C203" s="10"/>
      <c r="D203" s="10"/>
      <c r="E203" s="11"/>
      <c r="F203" s="12"/>
      <c r="G203" s="13"/>
    </row>
    <row r="204" spans="1:11" x14ac:dyDescent="0.2">
      <c r="A204" s="20"/>
      <c r="B204" s="33"/>
      <c r="C204" s="15" t="s">
        <v>6</v>
      </c>
      <c r="D204" s="10"/>
      <c r="E204" s="11"/>
      <c r="F204" s="12"/>
      <c r="G204" s="22">
        <f>SUM(G4:G203)</f>
        <v>276966.78487199999</v>
      </c>
    </row>
    <row r="205" spans="1:11" x14ac:dyDescent="0.2">
      <c r="A205" s="20"/>
      <c r="B205" s="33"/>
      <c r="C205" s="9"/>
      <c r="D205" s="10"/>
      <c r="E205" s="11"/>
      <c r="F205" s="12"/>
      <c r="G205" s="13"/>
    </row>
    <row r="206" spans="1:11" x14ac:dyDescent="0.2">
      <c r="A206" s="20"/>
      <c r="B206" s="33"/>
      <c r="C206" s="9"/>
      <c r="D206" s="10"/>
      <c r="E206" s="11"/>
      <c r="F206" s="12"/>
      <c r="G206" s="13"/>
    </row>
    <row r="207" spans="1:11" ht="13.5" thickBot="1" x14ac:dyDescent="0.25">
      <c r="A207" s="16"/>
      <c r="B207" s="32"/>
      <c r="C207" s="5"/>
      <c r="D207" s="16"/>
      <c r="E207" s="17"/>
      <c r="F207" s="18"/>
      <c r="G207" s="18"/>
    </row>
    <row r="209" spans="1:1026" x14ac:dyDescent="0.2">
      <c r="C209" s="1" t="s">
        <v>142</v>
      </c>
    </row>
    <row r="214" spans="1:1026" s="2" customFormat="1" x14ac:dyDescent="0.2">
      <c r="A214" s="21"/>
      <c r="B214" s="35"/>
      <c r="C214" s="1"/>
      <c r="D214" s="1"/>
      <c r="E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c r="AML214" s="1"/>
    </row>
    <row r="215" spans="1:1026" s="2" customFormat="1" x14ac:dyDescent="0.2">
      <c r="A215" s="21"/>
      <c r="B215" s="35"/>
      <c r="C215" s="1"/>
      <c r="D215" s="1"/>
      <c r="E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c r="AML215" s="1"/>
    </row>
  </sheetData>
  <mergeCells count="5">
    <mergeCell ref="F2:G2"/>
    <mergeCell ref="A4:F4"/>
    <mergeCell ref="A64:F64"/>
    <mergeCell ref="A98:F98"/>
    <mergeCell ref="A188:F188"/>
  </mergeCells>
  <pageMargins left="0.78740157480314965" right="0.78740157480314965" top="1.0629921259842521" bottom="1.0629921259842521" header="0.78740157480314965" footer="0.78740157480314965"/>
  <pageSetup paperSize="9" scale="91" orientation="portrait" useFirstPageNumber="1" r:id="rId1"/>
  <headerFooter>
    <oddHeader>&amp;C&amp;"Times New Roman,Normale"&amp;12&amp;A</oddHeader>
    <oddFooter>&amp;C&amp;"Times New Roman,Normale"&amp;12Pagina &amp;P</oddFooter>
  </headerFooter>
  <rowBreaks count="5" manualBreakCount="5">
    <brk id="38" max="6" man="1"/>
    <brk id="63" max="6" man="1"/>
    <brk id="84" max="6" man="1"/>
    <brk id="105" max="6" man="1"/>
    <brk id="187" max="6" man="1"/>
  </rowBreaks>
</worksheet>
</file>

<file path=docProps/app.xml><?xml version="1.0" encoding="utf-8"?>
<Properties xmlns="http://schemas.openxmlformats.org/officeDocument/2006/extended-properties" xmlns:vt="http://schemas.openxmlformats.org/officeDocument/2006/docPropsVTypes">
  <TotalTime>65</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Rogeno</vt:lpstr>
      <vt:lpstr>Rogeno!Area_stampa</vt:lpstr>
      <vt:lpstr>Rogeno!Titoli_stampa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Andrea Beretta</cp:lastModifiedBy>
  <cp:revision>1</cp:revision>
  <cp:lastPrinted>2016-01-28T10:41:59Z</cp:lastPrinted>
  <dcterms:modified xsi:type="dcterms:W3CDTF">2016-01-28T10:42:10Z</dcterms:modified>
  <dc:language>it-IT</dc:language>
</cp:coreProperties>
</file>